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3T 2020\"/>
    </mc:Choice>
  </mc:AlternateContent>
  <bookViews>
    <workbookView xWindow="0" yWindow="0" windowWidth="27840" windowHeight="11430" activeTab="2"/>
  </bookViews>
  <sheets>
    <sheet name="BP pró forma" sheetId="1" r:id="rId1"/>
    <sheet name="Fluxo de Caixa pró forma" sheetId="3" r:id="rId2"/>
    <sheet name="DRE pró forma" sheetId="4" r:id="rId3"/>
    <sheet name="EBITDA Gerencial pró form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4" l="1"/>
  <c r="N13" i="4"/>
  <c r="L13" i="4"/>
  <c r="T17" i="4" l="1"/>
  <c r="R17" i="4"/>
  <c r="P17" i="4"/>
  <c r="J17" i="4"/>
  <c r="H17" i="4"/>
  <c r="F17" i="4"/>
  <c r="D17" i="4"/>
  <c r="I90" i="1" l="1"/>
  <c r="G90" i="1"/>
  <c r="E90" i="1"/>
  <c r="C90" i="1"/>
  <c r="I88" i="1"/>
  <c r="G88" i="1"/>
  <c r="E88" i="1"/>
  <c r="C88" i="1"/>
  <c r="I78" i="1"/>
  <c r="G78" i="1"/>
  <c r="E78" i="1"/>
  <c r="C78" i="1"/>
  <c r="I76" i="1"/>
  <c r="G76" i="1"/>
  <c r="E76" i="1"/>
  <c r="C76" i="1"/>
  <c r="I43" i="1"/>
  <c r="G43" i="1"/>
  <c r="E43" i="1"/>
  <c r="C43" i="1"/>
  <c r="I41" i="1"/>
  <c r="G41" i="1"/>
  <c r="E41" i="1"/>
  <c r="C41" i="1"/>
  <c r="I26" i="1"/>
  <c r="G26" i="1"/>
  <c r="E26" i="1"/>
  <c r="C26" i="1"/>
  <c r="I21" i="1"/>
  <c r="G21" i="1"/>
  <c r="E21" i="1"/>
  <c r="C21" i="1"/>
  <c r="I64" i="1"/>
  <c r="G64" i="1"/>
  <c r="E64" i="1"/>
  <c r="C64" i="1"/>
  <c r="I81" i="3" l="1"/>
  <c r="G81" i="3"/>
  <c r="E81" i="3"/>
  <c r="C81" i="3"/>
  <c r="I75" i="3"/>
  <c r="G75" i="3"/>
  <c r="E75" i="3"/>
  <c r="C75" i="3"/>
  <c r="I71" i="3"/>
  <c r="G71" i="3"/>
  <c r="E71" i="3"/>
  <c r="C71" i="3"/>
  <c r="I64" i="3"/>
  <c r="G64" i="3"/>
  <c r="E64" i="3"/>
  <c r="C64" i="3"/>
  <c r="I55" i="3"/>
  <c r="G55" i="3"/>
  <c r="E55" i="3"/>
  <c r="C55" i="3"/>
  <c r="D30" i="4" l="1"/>
  <c r="D21" i="4" l="1"/>
  <c r="D32" i="4" s="1"/>
  <c r="D37" i="4" s="1"/>
  <c r="D43" i="4" s="1"/>
  <c r="H18" i="5"/>
  <c r="F18" i="5"/>
  <c r="S17" i="5"/>
  <c r="Q17" i="5"/>
  <c r="O17" i="5"/>
  <c r="I17" i="5"/>
  <c r="G17" i="5"/>
  <c r="E17" i="5"/>
  <c r="C17" i="5"/>
  <c r="U16" i="5"/>
  <c r="M16" i="5"/>
  <c r="K16" i="5"/>
  <c r="S15" i="5"/>
  <c r="Q15" i="5"/>
  <c r="O15" i="5"/>
  <c r="I15" i="5"/>
  <c r="G15" i="5"/>
  <c r="E15" i="5"/>
  <c r="C15" i="5"/>
  <c r="S14" i="5"/>
  <c r="Q14" i="5"/>
  <c r="O14" i="5"/>
  <c r="I14" i="5"/>
  <c r="G14" i="5"/>
  <c r="E14" i="5"/>
  <c r="C14" i="5"/>
  <c r="U13" i="5"/>
  <c r="K13" i="5"/>
  <c r="M13" i="5" s="1"/>
  <c r="T49" i="4"/>
  <c r="R49" i="4"/>
  <c r="P49" i="4"/>
  <c r="J49" i="4"/>
  <c r="H49" i="4"/>
  <c r="F49" i="4"/>
  <c r="D49" i="4"/>
  <c r="V47" i="4"/>
  <c r="U17" i="5" s="1"/>
  <c r="N47" i="4"/>
  <c r="N49" i="4" s="1"/>
  <c r="L47" i="4"/>
  <c r="L49" i="4" s="1"/>
  <c r="V41" i="4"/>
  <c r="N41" i="4"/>
  <c r="L41" i="4"/>
  <c r="V40" i="4"/>
  <c r="N40" i="4"/>
  <c r="M15" i="5" s="1"/>
  <c r="L40" i="4"/>
  <c r="K15" i="5" s="1"/>
  <c r="V35" i="4"/>
  <c r="N35" i="4"/>
  <c r="M14" i="5" s="1"/>
  <c r="L35" i="4"/>
  <c r="V34" i="4"/>
  <c r="N34" i="4"/>
  <c r="L34" i="4"/>
  <c r="T30" i="4"/>
  <c r="R30" i="4"/>
  <c r="P30" i="4"/>
  <c r="J30" i="4"/>
  <c r="H30" i="4"/>
  <c r="F30" i="4"/>
  <c r="L30" i="4" s="1"/>
  <c r="V28" i="4"/>
  <c r="N28" i="4"/>
  <c r="L28" i="4"/>
  <c r="V27" i="4"/>
  <c r="N27" i="4"/>
  <c r="L27" i="4"/>
  <c r="V26" i="4"/>
  <c r="N26" i="4"/>
  <c r="L26" i="4"/>
  <c r="V25" i="4"/>
  <c r="N25" i="4"/>
  <c r="L25" i="4"/>
  <c r="V19" i="4"/>
  <c r="N19" i="4"/>
  <c r="L19" i="4"/>
  <c r="V15" i="4"/>
  <c r="N15" i="4"/>
  <c r="L15" i="4"/>
  <c r="V30" i="4" l="1"/>
  <c r="M17" i="5"/>
  <c r="U14" i="5"/>
  <c r="N30" i="4"/>
  <c r="K14" i="5"/>
  <c r="U15" i="5"/>
  <c r="V49" i="4"/>
  <c r="K17" i="5"/>
  <c r="D51" i="4"/>
  <c r="T21" i="4"/>
  <c r="T32" i="4" s="1"/>
  <c r="T37" i="4" s="1"/>
  <c r="T43" i="4" s="1"/>
  <c r="T51" i="4" s="1"/>
  <c r="S12" i="5" s="1"/>
  <c r="S18" i="5" s="1"/>
  <c r="S20" i="5" s="1"/>
  <c r="R21" i="4"/>
  <c r="R32" i="4" s="1"/>
  <c r="R37" i="4" s="1"/>
  <c r="R43" i="4" s="1"/>
  <c r="R51" i="4" s="1"/>
  <c r="Q12" i="5" s="1"/>
  <c r="Q18" i="5" s="1"/>
  <c r="Q20" i="5" s="1"/>
  <c r="V17" i="4"/>
  <c r="J21" i="4"/>
  <c r="J32" i="4" s="1"/>
  <c r="J37" i="4" s="1"/>
  <c r="J43" i="4" s="1"/>
  <c r="J51" i="4" s="1"/>
  <c r="I12" i="5" s="1"/>
  <c r="I18" i="5" s="1"/>
  <c r="I20" i="5" s="1"/>
  <c r="H21" i="4"/>
  <c r="H32" i="4" s="1"/>
  <c r="H37" i="4" s="1"/>
  <c r="H43" i="4" s="1"/>
  <c r="H51" i="4" s="1"/>
  <c r="G12" i="5" s="1"/>
  <c r="G18" i="5" s="1"/>
  <c r="G20" i="5" s="1"/>
  <c r="L17" i="4"/>
  <c r="F21" i="4"/>
  <c r="F32" i="4" s="1"/>
  <c r="F37" i="4" s="1"/>
  <c r="F43" i="4" s="1"/>
  <c r="F51" i="4" s="1"/>
  <c r="E12" i="5" s="1"/>
  <c r="E18" i="5" s="1"/>
  <c r="E20" i="5" s="1"/>
  <c r="P21" i="4"/>
  <c r="N17" i="4"/>
  <c r="N32" i="4" l="1"/>
  <c r="L21" i="4"/>
  <c r="N21" i="4"/>
  <c r="L32" i="4"/>
  <c r="P32" i="4"/>
  <c r="V21" i="4"/>
  <c r="L37" i="4"/>
  <c r="N37" i="4"/>
  <c r="P37" i="4" l="1"/>
  <c r="V32" i="4"/>
  <c r="L43" i="4"/>
  <c r="N43" i="4"/>
  <c r="P43" i="4" l="1"/>
  <c r="V37" i="4"/>
  <c r="N51" i="4"/>
  <c r="M12" i="5" s="1"/>
  <c r="L51" i="4"/>
  <c r="K12" i="5" s="1"/>
  <c r="C12" i="5"/>
  <c r="C18" i="5" s="1"/>
  <c r="C20" i="5" s="1"/>
  <c r="P51" i="4" l="1"/>
  <c r="V43" i="4"/>
  <c r="M18" i="5"/>
  <c r="M20" i="5" s="1"/>
  <c r="K18" i="5"/>
  <c r="K20" i="5" s="1"/>
  <c r="V51" i="4" l="1"/>
  <c r="U12" i="5" s="1"/>
  <c r="O12" i="5"/>
  <c r="O18" i="5" s="1"/>
  <c r="U18" i="5" l="1"/>
  <c r="U20" i="5" s="1"/>
  <c r="O20" i="5"/>
</calcChain>
</file>

<file path=xl/sharedStrings.xml><?xml version="1.0" encoding="utf-8"?>
<sst xmlns="http://schemas.openxmlformats.org/spreadsheetml/2006/main" count="195" uniqueCount="144">
  <si>
    <t>c</t>
  </si>
  <si>
    <t>Padtec Holding S.A.</t>
  </si>
  <si>
    <t>Controladora</t>
  </si>
  <si>
    <t>Consolidado</t>
  </si>
  <si>
    <t>Partes relacionadas</t>
  </si>
  <si>
    <t>Capital social</t>
  </si>
  <si>
    <t>Reservas de capital</t>
  </si>
  <si>
    <t>3T19</t>
  </si>
  <si>
    <t>9M19</t>
  </si>
  <si>
    <t>3T20</t>
  </si>
  <si>
    <t>9M20</t>
  </si>
  <si>
    <t xml:space="preserve">  </t>
  </si>
  <si>
    <t>Diferido</t>
  </si>
  <si>
    <t>Depósito judicial</t>
  </si>
  <si>
    <t>1T19</t>
  </si>
  <si>
    <t>2T19</t>
  </si>
  <si>
    <t>4T19</t>
  </si>
  <si>
    <t>2019</t>
  </si>
  <si>
    <t>1T20</t>
  </si>
  <si>
    <t>2T20</t>
  </si>
  <si>
    <t>Balance General</t>
  </si>
  <si>
    <t>(En miles de Reales)</t>
  </si>
  <si>
    <t>* 
considera la incorporación de las acciones de Padtec S.A. por Padtec Holding S.A. al 01/01/2019</t>
  </si>
  <si>
    <t>Posición de Control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</si>
  <si>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</si>
  <si>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</si>
  <si>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</si>
  <si>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</si>
  <si>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</si>
  <si>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</si>
  <si>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</si>
  <si>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</si>
  <si>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</si>
  <si>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</si>
  <si>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</si>
  <si>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</si>
  <si>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</si>
  <si>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Inversiones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</si>
  <si>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</si>
  <si>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</si>
  <si>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</si>
  <si>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</si>
  <si>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</si>
  <si>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</si>
  <si>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</si>
  <si>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</si>
  <si>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</si>
  <si>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</si>
  <si>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</si>
  <si>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</si>
  <si>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</si>
  <si>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</si>
  <si>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</si>
  <si>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</si>
  <si>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</si>
  <si>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</si>
  <si>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</si>
  <si>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</si>
  <si>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</si>
  <si>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</si>
  <si>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</si>
  <si>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</si>
  <si>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Fondo de comercio de transacciones de capital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</si>
  <si>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</si>
  <si>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</si>
  <si>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</si>
  <si>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</si>
  <si>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Estados de Flujos de Efectivo Pro Forma*</t>
  </si>
  <si>
    <t>Balance General Pro-Forma*</t>
  </si>
  <si>
    <t>Flujos de efectivo de las actividades de operación:</t>
  </si>
  <si>
    <t>Beneficio del período antes de impuestos</t>
  </si>
  <si>
    <t>Ajustes para conciliar la utilidad neta del período con efectivo</t>
  </si>
  <si>
    <t>generado por (aplicado en) actividades operativas:</t>
  </si>
  <si>
    <t xml:space="preserve">Depreciación y amortización </t>
  </si>
  <si>
    <t>Provisión para el valor razonable de opciones sobre acciones</t>
  </si>
  <si>
    <t xml:space="preserve">Intereses y variaciones monetarias de préstamos </t>
  </si>
  <si>
    <t xml:space="preserve">Provisión para riesgos crediticios 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</si>
  <si>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</si>
  <si>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</si>
  <si>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</si>
  <si>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</si>
  <si>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</si>
  <si>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</si>
  <si>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</si>
  <si>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</si>
  <si>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Intereses de inversiones financieras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</si>
  <si>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</si>
  <si>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</si>
  <si>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</si>
  <si>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</si>
  <si>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</si>
  <si>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</si>
  <si>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</si>
  <si>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</si>
  <si>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</si>
  <si>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</si>
  <si>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</si>
  <si>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</si>
  <si>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</si>
  <si>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Partes relacionadas de mutuo acuerdo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</si>
  <si>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</si>
  <si>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</si>
  <si>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</si>
  <si>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</si>
  <si>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</si>
  <si>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</si>
  <si>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</si>
  <si>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</si>
  <si>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</si>
  <si>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</si>
  <si>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</si>
  <si>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</si>
  <si>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Efectivo y Equivalentes de Efectivo al Final del Período</t>
  </si>
  <si>
    <t>Demostración de Resultados</t>
  </si>
  <si>
    <t>Posición Consolidada Pro-Forma*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</si>
  <si>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</si>
  <si>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</si>
  <si>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</si>
  <si>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</si>
  <si>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</si>
  <si>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</si>
  <si>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</si>
  <si>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</si>
  <si>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</si>
  <si>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</si>
  <si>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</si>
  <si>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</si>
  <si>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</si>
  <si>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</si>
  <si>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</si>
  <si>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</si>
  <si>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</si>
  <si>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</si>
  <si>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</si>
  <si>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EBITDA Gerencial Pro-Forma</t>
  </si>
  <si>
    <t>EBITDA Gerencial Pro-Forma*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</si>
  <si>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</si>
  <si>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</si>
  <si>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</si>
  <si>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</si>
  <si>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</si>
  <si>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</si>
  <si>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EBITDA gerencial</t>
  </si>
  <si>
    <t>MARGEN EBITDA gerencial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</si>
</sst>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</cellStyleXfs>
  <cellXfs count="148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2" borderId="0" xfId="2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6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0" fontId="5" fillId="6" borderId="0" xfId="6" applyFont="1" applyFill="1" applyBorder="1"/>
    <xf numFmtId="165" fontId="5" fillId="6" borderId="0" xfId="6" applyNumberFormat="1" applyFont="1" applyFill="1" applyBorder="1"/>
    <xf numFmtId="165" fontId="5" fillId="0" borderId="0" xfId="6" applyNumberFormat="1" applyFont="1" applyFill="1" applyBorder="1"/>
    <xf numFmtId="165" fontId="5" fillId="0" borderId="1" xfId="6" applyNumberFormat="1" applyFont="1" applyBorder="1"/>
    <xf numFmtId="165" fontId="10" fillId="4" borderId="0" xfId="6" applyNumberFormat="1" applyFont="1" applyFill="1"/>
    <xf numFmtId="0" fontId="10" fillId="4" borderId="0" xfId="6" applyFont="1" applyFill="1" applyBorder="1"/>
    <xf numFmtId="165" fontId="5" fillId="0" borderId="0" xfId="6" applyNumberFormat="1" applyFont="1" applyFill="1"/>
    <xf numFmtId="165" fontId="5" fillId="0" borderId="0" xfId="6" applyNumberFormat="1" applyFont="1"/>
    <xf numFmtId="0" fontId="10" fillId="4" borderId="0" xfId="6" applyFont="1" applyFill="1"/>
    <xf numFmtId="164" fontId="10" fillId="4" borderId="0" xfId="4" applyFont="1" applyFill="1"/>
    <xf numFmtId="164" fontId="5" fillId="0" borderId="0" xfId="4" applyFont="1"/>
    <xf numFmtId="165" fontId="6" fillId="6" borderId="3" xfId="6" applyNumberFormat="1" applyFont="1" applyFill="1" applyBorder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5" fontId="6" fillId="0" borderId="3" xfId="6" applyNumberFormat="1" applyFont="1" applyBorder="1"/>
    <xf numFmtId="165" fontId="6" fillId="0" borderId="0" xfId="6" applyNumberFormat="1" applyFont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5" fillId="0" borderId="0" xfId="2" applyNumberFormat="1" applyFont="1" applyBorder="1" applyAlignment="1">
      <alignment vertical="center"/>
    </xf>
    <xf numFmtId="165" fontId="25" fillId="0" borderId="0" xfId="2" applyNumberFormat="1" applyFont="1" applyBorder="1" applyAlignment="1">
      <alignment horizontal="right" vertical="center"/>
    </xf>
    <xf numFmtId="165" fontId="25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9" borderId="0" xfId="0" applyFont="1" applyFill="1" applyAlignment="1">
      <alignment vertical="center"/>
    </xf>
    <xf numFmtId="164" fontId="6" fillId="0" borderId="0" xfId="2" applyFont="1" applyBorder="1" applyAlignment="1">
      <alignment horizontal="left" vertical="center"/>
    </xf>
    <xf numFmtId="49" fontId="6" fillId="5" borderId="0" xfId="2" applyNumberFormat="1" applyFont="1" applyFill="1" applyBorder="1" applyAlignment="1">
      <alignment horizontal="left" vertical="center"/>
    </xf>
    <xf numFmtId="0" fontId="24" fillId="8" borderId="0" xfId="0" applyFont="1" applyFill="1" applyAlignment="1">
      <alignment vertical="center"/>
    </xf>
    <xf numFmtId="165" fontId="6" fillId="5" borderId="0" xfId="2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6" fillId="2" borderId="0" xfId="2" applyFont="1" applyFill="1" applyBorder="1" applyAlignment="1" applyProtection="1">
      <alignment horizontal="center" vertical="center"/>
    </xf>
    <xf numFmtId="164" fontId="6" fillId="0" borderId="0" xfId="2" applyFont="1" applyAlignment="1">
      <alignment horizontal="left" vertical="center"/>
    </xf>
  </cellXfs>
  <cellStyles count="8">
    <cellStyle name="Normal" xfId="0" builtinId="0"/>
    <cellStyle name="Normal 11" xfId="3"/>
    <cellStyle name="Normal 2" xfId="6"/>
    <cellStyle name="Porcentagem 2" xfId="7"/>
    <cellStyle name="Separador de milhares 2 2" xfId="5"/>
    <cellStyle name="Vírgula" xfId="1" builtinId="3"/>
    <cellStyle name="Vírgula 2" xfId="4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zoomScaleNormal="100" workbookViewId="0">
      <pane ySplit="11" topLeftCell="A74" activePane="bottomLeft" state="frozen"/>
      <selection activeCell="A11" sqref="A11"/>
      <selection pane="bottomLeft" activeCell="E8" sqref="E8"/>
    </sheetView>
  </sheetViews>
  <sheetFormatPr defaultColWidth="15.7109375" defaultRowHeight="15" x14ac:dyDescent="0.25"/>
  <cols>
    <col min="1" max="1" width="1.7109375" customWidth="1"/>
    <col min="2" max="2" width="53.4257812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</cols>
  <sheetData>
    <row r="1" spans="1:9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</row>
    <row r="2" spans="1:9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</row>
    <row r="3" spans="1:9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</row>
    <row r="4" spans="1:9" s="3" customFormat="1" ht="15" customHeight="1" x14ac:dyDescent="0.25">
      <c r="A4" s="1"/>
      <c r="B4" s="8" t="s">
        <v>20</v>
      </c>
      <c r="C4" s="4"/>
      <c r="D4" s="5"/>
      <c r="E4" s="4"/>
      <c r="F4" s="5"/>
      <c r="G4" s="4"/>
      <c r="H4" s="5"/>
      <c r="I4" s="4"/>
    </row>
    <row r="5" spans="1:9" s="3" customFormat="1" ht="15" customHeight="1" x14ac:dyDescent="0.25">
      <c r="A5" s="1"/>
      <c r="B5" s="9" t="s">
        <v>21</v>
      </c>
      <c r="C5" s="4"/>
      <c r="D5" s="5"/>
      <c r="E5" s="4"/>
      <c r="F5" s="5"/>
      <c r="G5" s="4"/>
      <c r="H5" s="5"/>
      <c r="I5" s="4"/>
    </row>
    <row r="6" spans="1:9" s="3" customFormat="1" ht="15" customHeight="1" x14ac:dyDescent="0.25">
      <c r="A6" s="1"/>
      <c r="B6" s="129" t="s">
        <v>22</v>
      </c>
      <c r="C6" s="4"/>
      <c r="D6" s="5"/>
      <c r="E6" s="4"/>
      <c r="F6" s="5"/>
      <c r="G6" s="4"/>
      <c r="H6" s="5"/>
      <c r="I6" s="4"/>
    </row>
    <row r="7" spans="1:9" s="3" customFormat="1" ht="9.9499999999999993" customHeight="1" x14ac:dyDescent="0.25">
      <c r="A7" s="1"/>
      <c r="C7" s="4"/>
      <c r="D7" s="5"/>
      <c r="E7" s="4"/>
      <c r="F7" s="5"/>
      <c r="G7" s="4"/>
      <c r="H7" s="5"/>
      <c r="I7" s="4"/>
    </row>
    <row r="8" spans="1:9" s="3" customFormat="1" ht="15" customHeight="1" x14ac:dyDescent="0.25">
      <c r="A8" s="1"/>
      <c r="C8" s="10" t="s">
        <v>68</v>
      </c>
      <c r="D8" s="10"/>
      <c r="E8" s="10"/>
      <c r="F8" s="10"/>
      <c r="G8" s="10"/>
      <c r="H8" s="10"/>
      <c r="I8" s="10"/>
    </row>
    <row r="9" spans="1:9" s="3" customFormat="1" ht="15" customHeight="1" x14ac:dyDescent="0.25">
      <c r="A9" s="1"/>
      <c r="C9" s="10" t="s">
        <v>23</v>
      </c>
      <c r="D9" s="10"/>
      <c r="E9" s="10"/>
      <c r="F9" s="11"/>
      <c r="G9" s="10" t="s">
        <v>24</v>
      </c>
      <c r="H9" s="10"/>
      <c r="I9" s="10"/>
    </row>
    <row r="10" spans="1:9" s="3" customFormat="1" ht="9.9499999999999993" customHeight="1" x14ac:dyDescent="0.25">
      <c r="A10" s="1"/>
      <c r="B10" s="12"/>
      <c r="C10" s="13"/>
      <c r="D10" s="5"/>
      <c r="E10" s="13"/>
      <c r="F10" s="5"/>
      <c r="G10" s="13"/>
      <c r="H10" s="5"/>
      <c r="I10" s="13"/>
    </row>
    <row r="11" spans="1:9" s="15" customFormat="1" ht="15" customHeight="1" x14ac:dyDescent="0.25">
      <c r="A11" s="14"/>
      <c r="C11" s="16">
        <v>44104</v>
      </c>
      <c r="D11" s="17"/>
      <c r="E11" s="16">
        <v>43830</v>
      </c>
      <c r="F11" s="17"/>
      <c r="G11" s="16">
        <v>44104</v>
      </c>
      <c r="H11" s="17"/>
      <c r="I11" s="16">
        <v>43830</v>
      </c>
    </row>
    <row r="12" spans="1:9" s="15" customFormat="1" ht="15" customHeight="1" x14ac:dyDescent="0.25">
      <c r="A12" s="14"/>
      <c r="B12" s="18" t="s">
        <v>25</v>
      </c>
      <c r="C12" s="13"/>
      <c r="D12" s="5"/>
      <c r="E12" s="13"/>
      <c r="F12" s="5"/>
      <c r="G12" s="13"/>
      <c r="H12" s="5"/>
      <c r="I12" s="13"/>
    </row>
    <row r="13" spans="1:9" s="3" customFormat="1" ht="15" customHeight="1" x14ac:dyDescent="0.25">
      <c r="A13" s="1"/>
      <c r="B13" s="18" t="s">
        <v>26</v>
      </c>
      <c r="C13" s="13"/>
      <c r="D13" s="13"/>
      <c r="E13" s="19"/>
      <c r="F13" s="13"/>
      <c r="G13" s="19"/>
      <c r="H13" s="13"/>
      <c r="I13" s="19"/>
    </row>
    <row r="14" spans="1:9" s="3" customFormat="1" ht="15" customHeight="1" x14ac:dyDescent="0.25">
      <c r="A14" s="1"/>
      <c r="B14" s="131" t="s">
        <v>27</v>
      </c>
      <c r="C14" s="21">
        <v>1</v>
      </c>
      <c r="D14" s="21"/>
      <c r="E14" s="21">
        <v>1</v>
      </c>
      <c r="F14" s="22"/>
      <c r="G14" s="21">
        <v>50134</v>
      </c>
      <c r="H14" s="21"/>
      <c r="I14" s="21">
        <v>49606</v>
      </c>
    </row>
    <row r="15" spans="1:9" s="3" customFormat="1" ht="15" customHeight="1" x14ac:dyDescent="0.25">
      <c r="A15" s="1"/>
      <c r="B15" s="131" t="s">
        <v>28</v>
      </c>
      <c r="C15" s="21">
        <v>0</v>
      </c>
      <c r="D15" s="21"/>
      <c r="E15" s="21">
        <v>0</v>
      </c>
      <c r="F15" s="22"/>
      <c r="G15" s="21">
        <v>99423</v>
      </c>
      <c r="H15" s="21"/>
      <c r="I15" s="21">
        <v>62196</v>
      </c>
    </row>
    <row r="16" spans="1:9" s="3" customFormat="1" ht="15" customHeight="1" x14ac:dyDescent="0.25">
      <c r="A16" s="1"/>
      <c r="B16" s="131" t="s">
        <v>29</v>
      </c>
      <c r="C16" s="21">
        <v>0</v>
      </c>
      <c r="D16" s="21"/>
      <c r="E16" s="21">
        <v>0</v>
      </c>
      <c r="F16" s="22"/>
      <c r="G16" s="21">
        <v>52639</v>
      </c>
      <c r="H16" s="21"/>
      <c r="I16" s="21">
        <v>55657</v>
      </c>
    </row>
    <row r="17" spans="1:9" s="3" customFormat="1" ht="15" customHeight="1" x14ac:dyDescent="0.25">
      <c r="A17" s="1"/>
      <c r="B17" s="131" t="s">
        <v>30</v>
      </c>
      <c r="C17" s="21">
        <v>1711</v>
      </c>
      <c r="D17" s="21"/>
      <c r="E17" s="21">
        <v>1630</v>
      </c>
      <c r="F17" s="22"/>
      <c r="G17" s="21">
        <v>19487</v>
      </c>
      <c r="H17" s="21"/>
      <c r="I17" s="21">
        <v>11581</v>
      </c>
    </row>
    <row r="18" spans="1:9" s="3" customFormat="1" ht="15" customHeight="1" x14ac:dyDescent="0.25">
      <c r="A18" s="1"/>
      <c r="B18" s="131" t="s">
        <v>31</v>
      </c>
      <c r="C18" s="21">
        <v>0</v>
      </c>
      <c r="D18" s="21"/>
      <c r="E18" s="21">
        <v>0</v>
      </c>
      <c r="F18" s="22"/>
      <c r="G18" s="21">
        <v>34913</v>
      </c>
      <c r="H18" s="21"/>
      <c r="I18" s="21">
        <v>41060</v>
      </c>
    </row>
    <row r="19" spans="1:9" s="3" customFormat="1" ht="15" customHeight="1" x14ac:dyDescent="0.25">
      <c r="A19" s="1"/>
      <c r="B19" s="131" t="s">
        <v>32</v>
      </c>
      <c r="C19" s="23">
        <v>488</v>
      </c>
      <c r="D19" s="21"/>
      <c r="E19" s="23">
        <v>0</v>
      </c>
      <c r="F19" s="22"/>
      <c r="G19" s="23">
        <v>2688</v>
      </c>
      <c r="H19" s="21"/>
      <c r="I19" s="23">
        <v>1452</v>
      </c>
    </row>
    <row r="20" spans="1:9" s="3" customFormat="1" ht="9.9499999999999993" customHeight="1" x14ac:dyDescent="0.25">
      <c r="A20" s="1"/>
      <c r="B20" s="12"/>
      <c r="C20" s="13"/>
      <c r="D20" s="13"/>
      <c r="E20" s="13"/>
      <c r="F20" s="13"/>
      <c r="G20" s="13"/>
      <c r="H20" s="13"/>
      <c r="I20" s="13"/>
    </row>
    <row r="21" spans="1:9" s="26" customFormat="1" ht="15" customHeight="1" x14ac:dyDescent="0.25">
      <c r="A21" s="1"/>
      <c r="B21" s="18" t="s">
        <v>43</v>
      </c>
      <c r="C21" s="24">
        <f>SUM(C14:C20)</f>
        <v>2200</v>
      </c>
      <c r="D21" s="25"/>
      <c r="E21" s="24">
        <f>SUM(E14:E20)</f>
        <v>1631</v>
      </c>
      <c r="F21" s="13"/>
      <c r="G21" s="24">
        <f>SUM(G14:G20)</f>
        <v>259284</v>
      </c>
      <c r="H21" s="25"/>
      <c r="I21" s="24">
        <f>SUM(I14:I20)</f>
        <v>221552</v>
      </c>
    </row>
    <row r="22" spans="1:9" s="3" customFormat="1" ht="9.9499999999999993" customHeight="1" x14ac:dyDescent="0.25">
      <c r="A22" s="26"/>
      <c r="C22" s="13"/>
      <c r="D22" s="13"/>
      <c r="E22" s="13"/>
      <c r="F22" s="13"/>
      <c r="G22" s="13"/>
      <c r="H22" s="13"/>
      <c r="I22" s="13"/>
    </row>
    <row r="23" spans="1:9" s="3" customFormat="1" ht="15" customHeight="1" x14ac:dyDescent="0.25">
      <c r="A23" s="1"/>
      <c r="B23" s="18" t="s">
        <v>33</v>
      </c>
      <c r="C23" s="13"/>
      <c r="D23" s="13"/>
      <c r="E23" s="13"/>
      <c r="F23" s="13"/>
      <c r="G23" s="13"/>
      <c r="H23" s="13"/>
      <c r="I23" s="13"/>
    </row>
    <row r="24" spans="1:9" s="3" customFormat="1" ht="15" customHeight="1" x14ac:dyDescent="0.25">
      <c r="A24" s="1"/>
      <c r="B24" s="20" t="s">
        <v>34</v>
      </c>
      <c r="C24" s="23">
        <v>0</v>
      </c>
      <c r="D24" s="21"/>
      <c r="E24" s="23">
        <v>255</v>
      </c>
      <c r="F24" s="22"/>
      <c r="G24" s="23">
        <v>0</v>
      </c>
      <c r="H24" s="21"/>
      <c r="I24" s="23">
        <v>255</v>
      </c>
    </row>
    <row r="25" spans="1:9" s="3" customFormat="1" ht="9.9499999999999993" customHeight="1" x14ac:dyDescent="0.25">
      <c r="A25" s="1"/>
      <c r="B25" s="12"/>
      <c r="C25" s="13"/>
      <c r="D25" s="13"/>
      <c r="E25" s="13"/>
      <c r="F25" s="13"/>
      <c r="G25" s="13"/>
      <c r="H25" s="13"/>
      <c r="I25" s="13"/>
    </row>
    <row r="26" spans="1:9" s="26" customFormat="1" ht="15" customHeight="1" x14ac:dyDescent="0.25">
      <c r="A26" s="1"/>
      <c r="B26" s="18" t="s">
        <v>40</v>
      </c>
      <c r="C26" s="24">
        <f>C24</f>
        <v>0</v>
      </c>
      <c r="D26" s="25"/>
      <c r="E26" s="24">
        <f>E24</f>
        <v>255</v>
      </c>
      <c r="F26" s="27"/>
      <c r="G26" s="24">
        <f>G24</f>
        <v>0</v>
      </c>
      <c r="H26" s="25"/>
      <c r="I26" s="24">
        <f>I24</f>
        <v>255</v>
      </c>
    </row>
    <row r="27" spans="1:9" s="3" customFormat="1" ht="9.9499999999999993" customHeight="1" x14ac:dyDescent="0.25">
      <c r="A27" s="1"/>
      <c r="C27" s="13"/>
      <c r="D27" s="13"/>
      <c r="E27" s="13"/>
      <c r="F27" s="13"/>
      <c r="G27" s="13"/>
      <c r="H27" s="13"/>
      <c r="I27" s="13"/>
    </row>
    <row r="28" spans="1:9" s="3" customFormat="1" ht="15" customHeight="1" x14ac:dyDescent="0.25">
      <c r="A28" s="1"/>
      <c r="B28" s="18" t="s">
        <v>35</v>
      </c>
      <c r="C28" s="19"/>
      <c r="D28" s="13"/>
      <c r="E28" s="19"/>
      <c r="F28" s="13"/>
      <c r="G28" s="19"/>
      <c r="H28" s="13"/>
      <c r="I28" s="19"/>
    </row>
    <row r="29" spans="1:9" s="3" customFormat="1" ht="15" customHeight="1" x14ac:dyDescent="0.25">
      <c r="A29" s="1"/>
      <c r="B29" s="131" t="s">
        <v>28</v>
      </c>
      <c r="C29" s="21">
        <v>0</v>
      </c>
      <c r="D29" s="21"/>
      <c r="E29" s="21">
        <v>0</v>
      </c>
      <c r="F29" s="22"/>
      <c r="G29" s="21">
        <v>2377</v>
      </c>
      <c r="H29" s="21"/>
      <c r="I29" s="21">
        <v>3771</v>
      </c>
    </row>
    <row r="30" spans="1:9" s="3" customFormat="1" ht="15" customHeight="1" x14ac:dyDescent="0.25">
      <c r="A30" s="1"/>
      <c r="B30" s="131" t="s">
        <v>30</v>
      </c>
      <c r="C30" s="21">
        <v>240</v>
      </c>
      <c r="D30" s="21"/>
      <c r="E30" s="21">
        <v>240</v>
      </c>
      <c r="F30" s="22"/>
      <c r="G30" s="21">
        <v>9846</v>
      </c>
      <c r="H30" s="21"/>
      <c r="I30" s="21">
        <v>10123</v>
      </c>
    </row>
    <row r="31" spans="1:9" s="3" customFormat="1" ht="15" customHeight="1" x14ac:dyDescent="0.25">
      <c r="A31" s="1"/>
      <c r="B31" s="131" t="s">
        <v>4</v>
      </c>
      <c r="C31" s="21">
        <v>0</v>
      </c>
      <c r="D31" s="21"/>
      <c r="E31" s="21">
        <v>2585</v>
      </c>
      <c r="F31" s="22"/>
      <c r="G31" s="21">
        <v>0</v>
      </c>
      <c r="H31" s="21"/>
      <c r="I31" s="21">
        <v>0</v>
      </c>
    </row>
    <row r="32" spans="1:9" s="3" customFormat="1" ht="15" customHeight="1" x14ac:dyDescent="0.25">
      <c r="A32" s="1"/>
      <c r="B32" s="131" t="s">
        <v>36</v>
      </c>
      <c r="C32" s="21">
        <v>0</v>
      </c>
      <c r="D32" s="21"/>
      <c r="E32" s="21">
        <v>0</v>
      </c>
      <c r="F32" s="22"/>
      <c r="G32" s="21">
        <v>19291</v>
      </c>
      <c r="H32" s="21"/>
      <c r="I32" s="21">
        <v>14787</v>
      </c>
    </row>
    <row r="33" spans="1:9" s="3" customFormat="1" ht="15" customHeight="1" x14ac:dyDescent="0.25">
      <c r="A33" s="1"/>
      <c r="B33" s="131" t="s">
        <v>31</v>
      </c>
      <c r="C33" s="21">
        <v>0</v>
      </c>
      <c r="D33" s="21"/>
      <c r="E33" s="21">
        <v>0</v>
      </c>
      <c r="F33" s="22"/>
      <c r="G33" s="21">
        <v>9556</v>
      </c>
      <c r="H33" s="21"/>
      <c r="I33" s="21">
        <v>18973</v>
      </c>
    </row>
    <row r="34" spans="1:9" s="3" customFormat="1" ht="15" customHeight="1" x14ac:dyDescent="0.25">
      <c r="A34" s="1"/>
      <c r="B34" s="131" t="s">
        <v>13</v>
      </c>
      <c r="C34" s="21">
        <v>11289</v>
      </c>
      <c r="D34" s="21"/>
      <c r="E34" s="21">
        <v>11099</v>
      </c>
      <c r="F34" s="22"/>
      <c r="G34" s="21">
        <v>12672</v>
      </c>
      <c r="H34" s="21"/>
      <c r="I34" s="21">
        <v>11771</v>
      </c>
    </row>
    <row r="35" spans="1:9" s="3" customFormat="1" ht="15" customHeight="1" x14ac:dyDescent="0.25">
      <c r="A35" s="1"/>
      <c r="B35" s="131" t="s">
        <v>32</v>
      </c>
      <c r="C35" s="21">
        <v>937</v>
      </c>
      <c r="D35" s="21"/>
      <c r="E35" s="21">
        <v>1008</v>
      </c>
      <c r="F35" s="22"/>
      <c r="G35" s="21">
        <v>2917</v>
      </c>
      <c r="H35" s="21"/>
      <c r="I35" s="21">
        <v>2988</v>
      </c>
    </row>
    <row r="36" spans="1:9" s="30" customFormat="1" ht="9.9499999999999993" customHeight="1" x14ac:dyDescent="0.25">
      <c r="A36" s="1"/>
      <c r="B36" s="28"/>
      <c r="C36" s="4"/>
      <c r="D36" s="29"/>
      <c r="E36" s="4"/>
      <c r="F36" s="29"/>
      <c r="G36" s="4"/>
      <c r="H36" s="29"/>
      <c r="I36" s="4"/>
    </row>
    <row r="37" spans="1:9" s="3" customFormat="1" ht="15" customHeight="1" x14ac:dyDescent="0.25">
      <c r="A37" s="1"/>
      <c r="B37" s="131" t="s">
        <v>37</v>
      </c>
      <c r="C37" s="21">
        <v>115036</v>
      </c>
      <c r="D37" s="21"/>
      <c r="E37" s="21">
        <v>35811</v>
      </c>
      <c r="F37" s="22"/>
      <c r="G37" s="21">
        <v>0</v>
      </c>
      <c r="H37" s="21"/>
      <c r="I37" s="21">
        <v>32279.3</v>
      </c>
    </row>
    <row r="38" spans="1:9" s="3" customFormat="1" ht="15" customHeight="1" x14ac:dyDescent="0.25">
      <c r="A38" s="1"/>
      <c r="B38" s="131" t="s">
        <v>39</v>
      </c>
      <c r="C38" s="21">
        <v>13</v>
      </c>
      <c r="D38" s="21"/>
      <c r="E38" s="21">
        <v>16</v>
      </c>
      <c r="F38" s="22"/>
      <c r="G38" s="21">
        <v>15460</v>
      </c>
      <c r="H38" s="21"/>
      <c r="I38" s="21">
        <v>19070</v>
      </c>
    </row>
    <row r="39" spans="1:9" s="3" customFormat="1" ht="15" customHeight="1" x14ac:dyDescent="0.25">
      <c r="A39" s="1"/>
      <c r="B39" s="131" t="s">
        <v>38</v>
      </c>
      <c r="C39" s="23">
        <v>24</v>
      </c>
      <c r="D39" s="21"/>
      <c r="E39" s="23">
        <v>24</v>
      </c>
      <c r="F39" s="22"/>
      <c r="G39" s="23">
        <v>27756</v>
      </c>
      <c r="H39" s="21"/>
      <c r="I39" s="23">
        <v>21849</v>
      </c>
    </row>
    <row r="40" spans="1:9" s="26" customFormat="1" ht="9.9499999999999993" customHeight="1" x14ac:dyDescent="0.25">
      <c r="A40" s="31"/>
      <c r="B40" s="32"/>
      <c r="C40" s="19"/>
      <c r="D40" s="13"/>
      <c r="E40" s="19"/>
      <c r="F40" s="13"/>
      <c r="G40" s="19"/>
      <c r="H40" s="13"/>
      <c r="I40" s="19"/>
    </row>
    <row r="41" spans="1:9" s="3" customFormat="1" ht="15" customHeight="1" x14ac:dyDescent="0.25">
      <c r="A41" s="1"/>
      <c r="B41" s="18" t="s">
        <v>41</v>
      </c>
      <c r="C41" s="24">
        <f>SUM(C29:C39)</f>
        <v>127539</v>
      </c>
      <c r="D41" s="25"/>
      <c r="E41" s="24">
        <f>SUM(E29:E39)</f>
        <v>50783</v>
      </c>
      <c r="F41" s="27"/>
      <c r="G41" s="24">
        <f>SUM(G29:G39)</f>
        <v>99875</v>
      </c>
      <c r="H41" s="25"/>
      <c r="I41" s="24">
        <f>SUM(I29:I39)</f>
        <v>135611.29999999999</v>
      </c>
    </row>
    <row r="42" spans="1:9" s="3" customFormat="1" ht="9.9499999999999993" customHeight="1" x14ac:dyDescent="0.25">
      <c r="A42" s="1"/>
      <c r="C42" s="4"/>
      <c r="D42" s="13"/>
      <c r="E42" s="4"/>
      <c r="F42" s="13"/>
      <c r="G42" s="4"/>
      <c r="H42" s="13"/>
      <c r="I42" s="4"/>
    </row>
    <row r="43" spans="1:9" s="3" customFormat="1" ht="15" customHeight="1" thickBot="1" x14ac:dyDescent="0.3">
      <c r="A43" s="1"/>
      <c r="B43" s="18" t="s">
        <v>42</v>
      </c>
      <c r="C43" s="33">
        <f>C41+C26+C21</f>
        <v>129739</v>
      </c>
      <c r="D43" s="25"/>
      <c r="E43" s="33">
        <f>E41+E26+E21</f>
        <v>52669</v>
      </c>
      <c r="F43" s="27"/>
      <c r="G43" s="33">
        <f>G41+G26+G21</f>
        <v>359159</v>
      </c>
      <c r="H43" s="25"/>
      <c r="I43" s="33">
        <f>I41+I26+I21</f>
        <v>357418.3</v>
      </c>
    </row>
    <row r="44" spans="1:9" s="3" customFormat="1" ht="15" customHeight="1" thickTop="1" x14ac:dyDescent="0.25">
      <c r="A44" s="1"/>
      <c r="C44" s="34"/>
      <c r="D44" s="13"/>
      <c r="E44" s="34"/>
      <c r="F44" s="13"/>
      <c r="G44" s="34"/>
      <c r="H44" s="13"/>
      <c r="I44" s="34"/>
    </row>
    <row r="45" spans="1:9" s="30" customFormat="1" ht="15" customHeight="1" x14ac:dyDescent="0.25">
      <c r="A45" s="1"/>
      <c r="B45" s="28"/>
      <c r="C45" s="4"/>
      <c r="D45" s="29"/>
      <c r="E45" s="4"/>
      <c r="F45" s="29"/>
      <c r="G45" s="4"/>
      <c r="H45" s="29"/>
      <c r="I45" s="4"/>
    </row>
    <row r="46" spans="1:9" s="30" customFormat="1" ht="15" customHeight="1" x14ac:dyDescent="0.25">
      <c r="A46" s="1"/>
      <c r="B46" s="3"/>
      <c r="C46" s="10" t="s">
        <v>2</v>
      </c>
      <c r="D46" s="10"/>
      <c r="E46" s="10"/>
      <c r="F46" s="11"/>
      <c r="G46" s="10" t="s">
        <v>3</v>
      </c>
      <c r="H46" s="10"/>
      <c r="I46" s="10"/>
    </row>
    <row r="47" spans="1:9" s="3" customFormat="1" ht="15" customHeight="1" x14ac:dyDescent="0.25">
      <c r="A47" s="1"/>
      <c r="B47" s="12"/>
      <c r="C47" s="13"/>
      <c r="D47" s="5"/>
      <c r="E47" s="13"/>
      <c r="F47" s="5"/>
      <c r="G47" s="13"/>
      <c r="H47" s="5"/>
      <c r="I47" s="13"/>
    </row>
    <row r="48" spans="1:9" s="35" customFormat="1" ht="15" customHeight="1" x14ac:dyDescent="0.25">
      <c r="A48" s="30"/>
      <c r="B48" s="15"/>
      <c r="C48" s="16">
        <v>44104</v>
      </c>
      <c r="D48" s="17"/>
      <c r="E48" s="16">
        <v>43830</v>
      </c>
      <c r="F48" s="17"/>
      <c r="G48" s="16">
        <v>44104</v>
      </c>
      <c r="H48" s="17"/>
      <c r="I48" s="16">
        <v>43830</v>
      </c>
    </row>
    <row r="49" spans="1:9" s="35" customFormat="1" ht="15" customHeight="1" x14ac:dyDescent="0.25">
      <c r="A49" s="30"/>
      <c r="B49" s="15"/>
      <c r="C49" s="13"/>
      <c r="D49" s="5"/>
      <c r="E49" s="13"/>
      <c r="F49" s="5"/>
      <c r="G49" s="13"/>
      <c r="H49" s="5"/>
      <c r="I49" s="13"/>
    </row>
    <row r="50" spans="1:9" s="15" customFormat="1" ht="15" customHeight="1" x14ac:dyDescent="0.25">
      <c r="A50" s="14"/>
      <c r="B50" s="18" t="s">
        <v>44</v>
      </c>
      <c r="C50" s="13"/>
      <c r="D50" s="5"/>
      <c r="E50" s="13"/>
      <c r="F50" s="5"/>
      <c r="G50" s="13"/>
      <c r="H50" s="5"/>
      <c r="I50" s="13"/>
    </row>
    <row r="51" spans="1:9" s="15" customFormat="1" ht="15" customHeight="1" x14ac:dyDescent="0.25">
      <c r="A51" s="14"/>
      <c r="B51" s="18" t="s">
        <v>26</v>
      </c>
      <c r="C51" s="13"/>
      <c r="D51" s="5"/>
      <c r="E51" s="13"/>
      <c r="F51" s="5"/>
      <c r="G51" s="13"/>
      <c r="H51" s="5"/>
      <c r="I51" s="13"/>
    </row>
    <row r="52" spans="1:9" s="3" customFormat="1" ht="15" customHeight="1" x14ac:dyDescent="0.25">
      <c r="A52" s="1"/>
      <c r="B52" s="131" t="s">
        <v>45</v>
      </c>
      <c r="C52" s="21">
        <v>0</v>
      </c>
      <c r="D52" s="21"/>
      <c r="E52" s="21">
        <v>0</v>
      </c>
      <c r="F52" s="22"/>
      <c r="G52" s="21">
        <v>46289</v>
      </c>
      <c r="H52" s="21"/>
      <c r="I52" s="21">
        <v>23927</v>
      </c>
    </row>
    <row r="53" spans="1:9" s="3" customFormat="1" ht="15" customHeight="1" x14ac:dyDescent="0.25">
      <c r="A53" s="1"/>
      <c r="B53" s="131" t="s">
        <v>46</v>
      </c>
      <c r="C53" s="21">
        <v>0</v>
      </c>
      <c r="D53" s="21"/>
      <c r="E53" s="21">
        <v>0</v>
      </c>
      <c r="F53" s="22"/>
      <c r="G53" s="21">
        <v>2688</v>
      </c>
      <c r="H53" s="21"/>
      <c r="I53" s="21">
        <v>2753</v>
      </c>
    </row>
    <row r="54" spans="1:9" s="3" customFormat="1" ht="15" customHeight="1" x14ac:dyDescent="0.25">
      <c r="A54" s="1"/>
      <c r="B54" s="131" t="s">
        <v>47</v>
      </c>
      <c r="C54" s="21">
        <v>0</v>
      </c>
      <c r="D54" s="21"/>
      <c r="E54" s="21">
        <v>0</v>
      </c>
      <c r="F54" s="22"/>
      <c r="G54" s="21">
        <v>33897</v>
      </c>
      <c r="H54" s="21"/>
      <c r="I54" s="21">
        <v>34674</v>
      </c>
    </row>
    <row r="55" spans="1:9" s="3" customFormat="1" ht="15" customHeight="1" x14ac:dyDescent="0.25">
      <c r="A55" s="1"/>
      <c r="B55" s="131" t="s">
        <v>48</v>
      </c>
      <c r="C55" s="21">
        <v>0</v>
      </c>
      <c r="D55" s="21"/>
      <c r="E55" s="21">
        <v>0</v>
      </c>
      <c r="F55" s="22"/>
      <c r="G55" s="21">
        <v>5632</v>
      </c>
      <c r="H55" s="21"/>
      <c r="I55" s="21">
        <v>1655</v>
      </c>
    </row>
    <row r="56" spans="1:9" s="3" customFormat="1" ht="15" customHeight="1" x14ac:dyDescent="0.25">
      <c r="A56" s="1"/>
      <c r="B56" s="131" t="s">
        <v>4</v>
      </c>
      <c r="C56" s="21">
        <v>1566</v>
      </c>
      <c r="D56" s="21"/>
      <c r="E56" s="21">
        <v>0</v>
      </c>
      <c r="F56" s="22"/>
      <c r="G56" s="21">
        <v>1308</v>
      </c>
      <c r="H56" s="21"/>
      <c r="I56" s="21">
        <v>3250</v>
      </c>
    </row>
    <row r="57" spans="1:9" s="3" customFormat="1" ht="15" customHeight="1" x14ac:dyDescent="0.25">
      <c r="A57" s="1"/>
      <c r="B57" s="131" t="s">
        <v>49</v>
      </c>
      <c r="C57" s="21">
        <v>1</v>
      </c>
      <c r="D57" s="21"/>
      <c r="E57" s="21">
        <v>12</v>
      </c>
      <c r="F57" s="22"/>
      <c r="G57" s="21">
        <v>7604</v>
      </c>
      <c r="H57" s="21"/>
      <c r="I57" s="21">
        <v>12068</v>
      </c>
    </row>
    <row r="58" spans="1:9" s="3" customFormat="1" ht="15" customHeight="1" x14ac:dyDescent="0.25">
      <c r="A58" s="1"/>
      <c r="B58" s="131" t="s">
        <v>50</v>
      </c>
      <c r="C58" s="21">
        <v>0</v>
      </c>
      <c r="D58" s="21"/>
      <c r="E58" s="21">
        <v>0</v>
      </c>
      <c r="F58" s="22"/>
      <c r="G58" s="21">
        <v>7134</v>
      </c>
      <c r="H58" s="21"/>
      <c r="I58" s="21">
        <v>2956</v>
      </c>
    </row>
    <row r="59" spans="1:9" s="3" customFormat="1" ht="15" customHeight="1" x14ac:dyDescent="0.25">
      <c r="A59" s="1"/>
      <c r="B59" s="131" t="s">
        <v>51</v>
      </c>
      <c r="C59" s="21">
        <v>193</v>
      </c>
      <c r="D59" s="21"/>
      <c r="E59" s="21">
        <v>126</v>
      </c>
      <c r="F59" s="22"/>
      <c r="G59" s="21">
        <v>20511</v>
      </c>
      <c r="H59" s="21"/>
      <c r="I59" s="21">
        <v>13859</v>
      </c>
    </row>
    <row r="60" spans="1:9" s="3" customFormat="1" ht="15" customHeight="1" x14ac:dyDescent="0.25">
      <c r="A60" s="1"/>
      <c r="B60" s="131" t="s">
        <v>52</v>
      </c>
      <c r="C60" s="21">
        <v>0</v>
      </c>
      <c r="D60" s="21"/>
      <c r="E60" s="21">
        <v>0</v>
      </c>
      <c r="F60" s="22"/>
      <c r="G60" s="21">
        <v>2531</v>
      </c>
      <c r="H60" s="21"/>
      <c r="I60" s="21">
        <v>2765</v>
      </c>
    </row>
    <row r="61" spans="1:9" s="3" customFormat="1" ht="15" customHeight="1" x14ac:dyDescent="0.25">
      <c r="A61" s="1"/>
      <c r="B61" s="131" t="s">
        <v>31</v>
      </c>
      <c r="C61" s="21">
        <v>0</v>
      </c>
      <c r="D61" s="21"/>
      <c r="E61" s="21">
        <v>0</v>
      </c>
      <c r="F61" s="22"/>
      <c r="G61" s="21">
        <v>34913</v>
      </c>
      <c r="H61" s="21"/>
      <c r="I61" s="21">
        <v>41060</v>
      </c>
    </row>
    <row r="62" spans="1:9" s="3" customFormat="1" ht="15" customHeight="1" x14ac:dyDescent="0.25">
      <c r="A62" s="1"/>
      <c r="B62" s="131" t="s">
        <v>53</v>
      </c>
      <c r="C62" s="23">
        <v>168</v>
      </c>
      <c r="D62" s="21"/>
      <c r="E62" s="23">
        <v>260</v>
      </c>
      <c r="F62" s="22"/>
      <c r="G62" s="23">
        <v>2608</v>
      </c>
      <c r="H62" s="21"/>
      <c r="I62" s="23">
        <v>1236</v>
      </c>
    </row>
    <row r="63" spans="1:9" s="36" customFormat="1" ht="9.9499999999999993" customHeight="1" x14ac:dyDescent="0.25">
      <c r="B63" s="32"/>
      <c r="C63" s="37"/>
      <c r="D63" s="38"/>
      <c r="E63" s="37"/>
      <c r="F63" s="38"/>
      <c r="G63" s="37"/>
      <c r="H63" s="38"/>
      <c r="I63" s="37"/>
    </row>
    <row r="64" spans="1:9" s="3" customFormat="1" ht="15" customHeight="1" x14ac:dyDescent="0.25">
      <c r="A64" s="1"/>
      <c r="B64" s="18" t="s">
        <v>54</v>
      </c>
      <c r="C64" s="24">
        <f>SUM(C52:C63)</f>
        <v>1928</v>
      </c>
      <c r="D64" s="25"/>
      <c r="E64" s="24">
        <f>SUM(E52:E63)</f>
        <v>398</v>
      </c>
      <c r="F64" s="27"/>
      <c r="G64" s="24">
        <f>SUM(G52:G63)</f>
        <v>165115</v>
      </c>
      <c r="H64" s="25"/>
      <c r="I64" s="24">
        <f>SUM(I52:I63)</f>
        <v>140203</v>
      </c>
    </row>
    <row r="65" spans="1:9" s="36" customFormat="1" ht="9.9499999999999993" customHeight="1" x14ac:dyDescent="0.25">
      <c r="B65" s="3"/>
      <c r="C65" s="38"/>
      <c r="D65" s="38"/>
      <c r="E65" s="38"/>
      <c r="F65" s="38"/>
      <c r="G65" s="38"/>
      <c r="H65" s="38"/>
      <c r="I65" s="38"/>
    </row>
    <row r="66" spans="1:9" s="36" customFormat="1" ht="15" customHeight="1" x14ac:dyDescent="0.25">
      <c r="B66" s="18" t="s">
        <v>35</v>
      </c>
      <c r="C66" s="39"/>
      <c r="D66" s="38"/>
      <c r="E66" s="39"/>
      <c r="F66" s="38"/>
      <c r="G66" s="39"/>
      <c r="H66" s="38"/>
      <c r="I66" s="39"/>
    </row>
    <row r="67" spans="1:9" s="3" customFormat="1" ht="15" customHeight="1" x14ac:dyDescent="0.25">
      <c r="A67" s="1"/>
      <c r="B67" s="131" t="s">
        <v>55</v>
      </c>
      <c r="C67" s="21">
        <v>22347</v>
      </c>
      <c r="D67" s="21"/>
      <c r="E67" s="21">
        <v>22780</v>
      </c>
      <c r="F67" s="22"/>
      <c r="G67" s="21">
        <v>42494</v>
      </c>
      <c r="H67" s="21"/>
      <c r="I67" s="21">
        <v>41306</v>
      </c>
    </row>
    <row r="68" spans="1:9" s="3" customFormat="1" ht="15" customHeight="1" x14ac:dyDescent="0.25">
      <c r="A68" s="1"/>
      <c r="B68" s="131" t="s">
        <v>45</v>
      </c>
      <c r="C68" s="21">
        <v>0</v>
      </c>
      <c r="D68" s="21"/>
      <c r="E68" s="21">
        <v>0</v>
      </c>
      <c r="F68" s="22"/>
      <c r="G68" s="21">
        <v>33065</v>
      </c>
      <c r="H68" s="21"/>
      <c r="I68" s="21">
        <v>21888</v>
      </c>
    </row>
    <row r="69" spans="1:9" s="3" customFormat="1" ht="15" customHeight="1" x14ac:dyDescent="0.25">
      <c r="A69" s="1"/>
      <c r="B69" s="131" t="s">
        <v>46</v>
      </c>
      <c r="C69" s="21">
        <v>0</v>
      </c>
      <c r="D69" s="21"/>
      <c r="E69" s="21">
        <v>0</v>
      </c>
      <c r="F69" s="22"/>
      <c r="G69" s="21">
        <v>1296</v>
      </c>
      <c r="H69" s="21"/>
      <c r="I69" s="21">
        <v>3290</v>
      </c>
    </row>
    <row r="70" spans="1:9" s="3" customFormat="1" ht="15" customHeight="1" x14ac:dyDescent="0.25">
      <c r="A70" s="1"/>
      <c r="B70" s="131" t="s">
        <v>49</v>
      </c>
      <c r="C70" s="21">
        <v>0</v>
      </c>
      <c r="D70" s="21"/>
      <c r="E70" s="21">
        <v>0</v>
      </c>
      <c r="F70" s="22"/>
      <c r="G70" s="21">
        <v>0</v>
      </c>
      <c r="H70" s="21"/>
      <c r="I70" s="21">
        <v>0</v>
      </c>
    </row>
    <row r="71" spans="1:9" s="3" customFormat="1" ht="15" customHeight="1" x14ac:dyDescent="0.25">
      <c r="A71" s="1"/>
      <c r="B71" s="131" t="s">
        <v>50</v>
      </c>
      <c r="C71" s="21">
        <v>240</v>
      </c>
      <c r="D71" s="21"/>
      <c r="E71" s="21">
        <v>240</v>
      </c>
      <c r="F71" s="22"/>
      <c r="G71" s="21">
        <v>12253</v>
      </c>
      <c r="H71" s="21"/>
      <c r="I71" s="21">
        <v>12070</v>
      </c>
    </row>
    <row r="72" spans="1:9" s="3" customFormat="1" ht="15" customHeight="1" x14ac:dyDescent="0.25">
      <c r="A72" s="1"/>
      <c r="B72" s="131" t="s">
        <v>4</v>
      </c>
      <c r="C72" s="21">
        <v>0</v>
      </c>
      <c r="D72" s="21"/>
      <c r="E72" s="21">
        <v>0</v>
      </c>
      <c r="F72" s="22"/>
      <c r="G72" s="21">
        <v>0</v>
      </c>
      <c r="H72" s="21"/>
      <c r="I72" s="21">
        <v>610</v>
      </c>
    </row>
    <row r="73" spans="1:9" s="3" customFormat="1" ht="15" customHeight="1" x14ac:dyDescent="0.25">
      <c r="A73" s="1"/>
      <c r="B73" s="131" t="s">
        <v>31</v>
      </c>
      <c r="C73" s="21">
        <v>0</v>
      </c>
      <c r="D73" s="21"/>
      <c r="E73" s="21">
        <v>0</v>
      </c>
      <c r="F73" s="22"/>
      <c r="G73" s="21">
        <v>9556</v>
      </c>
      <c r="H73" s="21"/>
      <c r="I73" s="21">
        <v>18973</v>
      </c>
    </row>
    <row r="74" spans="1:9" s="3" customFormat="1" ht="15" customHeight="1" x14ac:dyDescent="0.25">
      <c r="A74" s="1"/>
      <c r="B74" s="131" t="s">
        <v>56</v>
      </c>
      <c r="C74" s="23">
        <v>9844</v>
      </c>
      <c r="D74" s="21"/>
      <c r="E74" s="23">
        <v>10903</v>
      </c>
      <c r="F74" s="22"/>
      <c r="G74" s="23">
        <v>0</v>
      </c>
      <c r="H74" s="21"/>
      <c r="I74" s="23">
        <v>0</v>
      </c>
    </row>
    <row r="75" spans="1:9" s="36" customFormat="1" ht="15" customHeight="1" x14ac:dyDescent="0.25">
      <c r="B75" s="12"/>
      <c r="C75" s="37"/>
      <c r="D75" s="38"/>
      <c r="E75" s="37"/>
      <c r="F75" s="38"/>
      <c r="G75" s="37"/>
      <c r="H75" s="38"/>
      <c r="I75" s="37"/>
    </row>
    <row r="76" spans="1:9" s="36" customFormat="1" ht="15" customHeight="1" x14ac:dyDescent="0.25">
      <c r="B76" s="18" t="s">
        <v>57</v>
      </c>
      <c r="C76" s="24">
        <f>SUM(C67:C75)</f>
        <v>32431</v>
      </c>
      <c r="D76" s="25"/>
      <c r="E76" s="24">
        <f>SUM(E67:E75)</f>
        <v>33923</v>
      </c>
      <c r="F76" s="27">
        <v>33923</v>
      </c>
      <c r="G76" s="24">
        <f>SUM(G67:G75)</f>
        <v>98664</v>
      </c>
      <c r="H76" s="25"/>
      <c r="I76" s="24">
        <f>SUM(I67:I75)</f>
        <v>98137</v>
      </c>
    </row>
    <row r="77" spans="1:9" s="36" customFormat="1" ht="9.9499999999999993" customHeight="1" x14ac:dyDescent="0.25">
      <c r="B77" s="3"/>
      <c r="C77" s="40"/>
      <c r="D77" s="38"/>
      <c r="E77" s="40"/>
      <c r="F77" s="38"/>
      <c r="G77" s="40"/>
      <c r="H77" s="38"/>
      <c r="I77" s="40"/>
    </row>
    <row r="78" spans="1:9" s="36" customFormat="1" ht="15" customHeight="1" x14ac:dyDescent="0.25">
      <c r="B78" s="18" t="s">
        <v>58</v>
      </c>
      <c r="C78" s="24">
        <f>C76+C64</f>
        <v>34359</v>
      </c>
      <c r="D78" s="25"/>
      <c r="E78" s="24">
        <f>E76+E64</f>
        <v>34321</v>
      </c>
      <c r="F78" s="27"/>
      <c r="G78" s="24">
        <f>G76+G64</f>
        <v>263779</v>
      </c>
      <c r="H78" s="25"/>
      <c r="I78" s="24">
        <f>I76+I64</f>
        <v>238340</v>
      </c>
    </row>
    <row r="79" spans="1:9" s="36" customFormat="1" ht="9.9499999999999993" customHeight="1" x14ac:dyDescent="0.25">
      <c r="B79" s="3"/>
      <c r="C79" s="38"/>
      <c r="D79" s="38"/>
      <c r="E79" s="38"/>
      <c r="F79" s="38"/>
      <c r="G79" s="38"/>
      <c r="H79" s="38"/>
      <c r="I79" s="38"/>
    </row>
    <row r="80" spans="1:9" s="36" customFormat="1" ht="15" customHeight="1" x14ac:dyDescent="0.25">
      <c r="B80" s="18" t="s">
        <v>59</v>
      </c>
      <c r="C80" s="39"/>
      <c r="D80" s="38"/>
      <c r="E80" s="39"/>
      <c r="F80" s="38"/>
      <c r="G80" s="39"/>
      <c r="H80" s="38"/>
      <c r="I80" s="39"/>
    </row>
    <row r="81" spans="1:9" s="3" customFormat="1" ht="15" customHeight="1" x14ac:dyDescent="0.25">
      <c r="A81" s="1"/>
      <c r="B81" s="20" t="s">
        <v>5</v>
      </c>
      <c r="C81" s="21">
        <v>199211</v>
      </c>
      <c r="D81" s="21"/>
      <c r="E81" s="21">
        <v>131846</v>
      </c>
      <c r="F81" s="22"/>
      <c r="G81" s="21">
        <v>199211</v>
      </c>
      <c r="H81" s="21"/>
      <c r="I81" s="21">
        <v>361849</v>
      </c>
    </row>
    <row r="82" spans="1:9" s="3" customFormat="1" ht="15" customHeight="1" x14ac:dyDescent="0.25">
      <c r="A82" s="1"/>
      <c r="B82" s="20" t="s">
        <v>6</v>
      </c>
      <c r="C82" s="21">
        <v>-2674</v>
      </c>
      <c r="D82" s="21"/>
      <c r="E82" s="21">
        <v>-2674</v>
      </c>
      <c r="F82" s="22"/>
      <c r="G82" s="21">
        <v>-2674</v>
      </c>
      <c r="H82" s="21"/>
      <c r="I82" s="21">
        <v>-2653</v>
      </c>
    </row>
    <row r="83" spans="1:9" s="3" customFormat="1" ht="15" customHeight="1" x14ac:dyDescent="0.25">
      <c r="A83" s="1"/>
      <c r="B83" s="20" t="s">
        <v>61</v>
      </c>
      <c r="C83" s="21">
        <v>-91191</v>
      </c>
      <c r="D83" s="21"/>
      <c r="E83" s="21">
        <v>-100542</v>
      </c>
      <c r="F83" s="22"/>
      <c r="G83" s="21">
        <v>-91191</v>
      </c>
      <c r="H83" s="21"/>
      <c r="I83" s="21">
        <v>-227212.7</v>
      </c>
    </row>
    <row r="84" spans="1:9" s="3" customFormat="1" ht="15" customHeight="1" x14ac:dyDescent="0.25">
      <c r="A84" s="1"/>
      <c r="B84" s="20" t="s">
        <v>62</v>
      </c>
      <c r="C84" s="21">
        <v>599</v>
      </c>
      <c r="D84" s="21"/>
      <c r="E84" s="21">
        <v>0</v>
      </c>
      <c r="F84" s="22"/>
      <c r="G84" s="21">
        <v>599</v>
      </c>
      <c r="H84" s="21"/>
      <c r="I84" s="21">
        <v>0</v>
      </c>
    </row>
    <row r="85" spans="1:9" s="3" customFormat="1" ht="15" customHeight="1" x14ac:dyDescent="0.25">
      <c r="A85" s="1"/>
      <c r="B85" s="20" t="s">
        <v>60</v>
      </c>
      <c r="C85" s="21">
        <v>0</v>
      </c>
      <c r="D85" s="21"/>
      <c r="E85" s="21">
        <v>0</v>
      </c>
      <c r="F85" s="22"/>
      <c r="G85" s="21">
        <v>0</v>
      </c>
      <c r="H85" s="21"/>
      <c r="I85" s="21">
        <v>-2623</v>
      </c>
    </row>
    <row r="86" spans="1:9" s="3" customFormat="1" ht="15" customHeight="1" x14ac:dyDescent="0.25">
      <c r="A86" s="1"/>
      <c r="B86" s="20" t="s">
        <v>63</v>
      </c>
      <c r="C86" s="23">
        <v>-10565</v>
      </c>
      <c r="D86" s="21"/>
      <c r="E86" s="23">
        <v>-10282</v>
      </c>
      <c r="F86" s="22"/>
      <c r="G86" s="23">
        <v>-10565</v>
      </c>
      <c r="H86" s="21"/>
      <c r="I86" s="23">
        <v>-10282</v>
      </c>
    </row>
    <row r="87" spans="1:9" s="36" customFormat="1" ht="9.9499999999999993" customHeight="1" x14ac:dyDescent="0.25">
      <c r="B87" s="41"/>
      <c r="C87" s="42"/>
      <c r="D87" s="43"/>
      <c r="E87" s="42"/>
      <c r="F87" s="44"/>
      <c r="G87" s="42"/>
      <c r="H87" s="43"/>
      <c r="I87" s="42"/>
    </row>
    <row r="88" spans="1:9" s="36" customFormat="1" ht="15" customHeight="1" x14ac:dyDescent="0.25">
      <c r="B88" s="18" t="s">
        <v>64</v>
      </c>
      <c r="C88" s="24">
        <f>SUM(C81:C87)</f>
        <v>95380</v>
      </c>
      <c r="D88" s="25"/>
      <c r="E88" s="24">
        <f>SUM(E81:E87)</f>
        <v>18348</v>
      </c>
      <c r="F88" s="27"/>
      <c r="G88" s="24">
        <f>SUM(G81:G87)</f>
        <v>95380</v>
      </c>
      <c r="H88" s="25"/>
      <c r="I88" s="24">
        <f>SUM(I81:I87)</f>
        <v>119078.29999999999</v>
      </c>
    </row>
    <row r="89" spans="1:9" s="36" customFormat="1" ht="15" customHeight="1" x14ac:dyDescent="0.25">
      <c r="B89" s="3"/>
      <c r="C89" s="38"/>
      <c r="D89" s="38"/>
      <c r="E89" s="38"/>
      <c r="F89" s="38"/>
      <c r="G89" s="38"/>
      <c r="H89" s="38"/>
      <c r="I89" s="38"/>
    </row>
    <row r="90" spans="1:9" s="36" customFormat="1" ht="15" customHeight="1" thickBot="1" x14ac:dyDescent="0.3">
      <c r="B90" s="18" t="s">
        <v>65</v>
      </c>
      <c r="C90" s="33">
        <f>C88+C78</f>
        <v>129739</v>
      </c>
      <c r="D90" s="25"/>
      <c r="E90" s="33">
        <f>E88+E78</f>
        <v>52669</v>
      </c>
      <c r="F90" s="27"/>
      <c r="G90" s="33">
        <f>G88+G78</f>
        <v>359159</v>
      </c>
      <c r="H90" s="25"/>
      <c r="I90" s="33">
        <f>I88+I78</f>
        <v>357418.3</v>
      </c>
    </row>
    <row r="91" spans="1:9" ht="15.75" thickTop="1" x14ac:dyDescent="0.25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GridLines="0" zoomScale="80" zoomScaleNormal="80" workbookViewId="0">
      <pane xSplit="2" ySplit="11" topLeftCell="C36" activePane="bottomRight" state="frozen"/>
      <selection activeCell="A11" sqref="A11"/>
      <selection pane="topRight" activeCell="A11" sqref="A11"/>
      <selection pane="bottomLeft" activeCell="A11" sqref="A11"/>
      <selection pane="bottomRight" activeCell="B37" sqref="B37"/>
    </sheetView>
  </sheetViews>
  <sheetFormatPr defaultColWidth="18.7109375" defaultRowHeight="15" customHeight="1" x14ac:dyDescent="0.25"/>
  <cols>
    <col min="1" max="1" width="1.7109375" style="36" customWidth="1"/>
    <col min="2" max="2" width="61.5703125" style="79" customWidth="1"/>
    <col min="3" max="3" width="14.7109375" style="72" customWidth="1"/>
    <col min="4" max="4" width="1.140625" style="42" customWidth="1"/>
    <col min="5" max="5" width="14.7109375" style="72" customWidth="1"/>
    <col min="6" max="6" width="1.140625" style="72" customWidth="1"/>
    <col min="7" max="7" width="14.7109375" style="72" customWidth="1"/>
    <col min="8" max="8" width="1.140625" style="42" customWidth="1"/>
    <col min="9" max="9" width="14.7109375" style="72" customWidth="1"/>
    <col min="10" max="10" width="1.7109375" style="42" customWidth="1"/>
    <col min="11" max="16384" width="18.7109375" style="79"/>
  </cols>
  <sheetData>
    <row r="1" spans="1:11" s="35" customFormat="1" ht="15" customHeight="1" x14ac:dyDescent="0.25">
      <c r="A1" s="1"/>
      <c r="B1" s="72"/>
      <c r="C1" s="73"/>
      <c r="D1" s="4"/>
      <c r="E1" s="73"/>
      <c r="F1" s="73"/>
      <c r="G1" s="73"/>
      <c r="H1" s="4"/>
      <c r="I1" s="73"/>
      <c r="J1" s="4"/>
    </row>
    <row r="2" spans="1:11" s="35" customFormat="1" ht="15" customHeight="1" x14ac:dyDescent="0.25">
      <c r="A2" s="1"/>
      <c r="B2" s="141" t="s">
        <v>1</v>
      </c>
      <c r="C2" s="141"/>
      <c r="D2" s="4"/>
      <c r="E2" s="73"/>
      <c r="F2" s="73"/>
      <c r="G2" s="73"/>
      <c r="H2" s="4"/>
      <c r="I2" s="73"/>
      <c r="J2" s="4"/>
    </row>
    <row r="3" spans="1:11" s="35" customFormat="1" ht="9.9499999999999993" customHeight="1" x14ac:dyDescent="0.25">
      <c r="A3" s="1"/>
      <c r="B3" s="7"/>
      <c r="C3" s="7"/>
      <c r="D3" s="4"/>
      <c r="E3" s="73"/>
      <c r="F3" s="73"/>
      <c r="G3" s="73"/>
      <c r="H3" s="4"/>
      <c r="I3" s="73"/>
      <c r="J3" s="4"/>
    </row>
    <row r="4" spans="1:11" s="35" customFormat="1" ht="15" customHeight="1" x14ac:dyDescent="0.25">
      <c r="A4" s="1"/>
      <c r="B4" s="130" t="s">
        <v>66</v>
      </c>
      <c r="C4" s="75"/>
      <c r="D4" s="75"/>
      <c r="E4" s="75"/>
      <c r="F4" s="75"/>
      <c r="G4" s="75"/>
      <c r="H4" s="75"/>
      <c r="I4" s="75"/>
      <c r="J4" s="75"/>
      <c r="K4" s="75"/>
    </row>
    <row r="5" spans="1:11" s="35" customFormat="1" ht="15" customHeight="1" x14ac:dyDescent="0.25">
      <c r="A5" s="1"/>
      <c r="B5" s="129" t="s">
        <v>21</v>
      </c>
      <c r="C5" s="129"/>
      <c r="D5" s="4"/>
      <c r="E5" s="73"/>
      <c r="F5" s="73"/>
      <c r="G5" s="73"/>
      <c r="H5" s="4"/>
      <c r="I5" s="73"/>
      <c r="J5" s="4"/>
    </row>
    <row r="6" spans="1:11" s="35" customFormat="1" ht="15" customHeight="1" x14ac:dyDescent="0.25">
      <c r="A6" s="1"/>
      <c r="B6" s="129" t="s">
        <v>22</v>
      </c>
      <c r="C6" s="129"/>
      <c r="D6" s="4"/>
      <c r="E6" s="73"/>
      <c r="F6" s="73"/>
      <c r="G6" s="73"/>
      <c r="H6" s="4"/>
      <c r="I6" s="73"/>
      <c r="J6" s="4"/>
    </row>
    <row r="7" spans="1:11" s="75" customFormat="1" ht="9.9499999999999993" customHeight="1" x14ac:dyDescent="0.25">
      <c r="A7" s="1"/>
      <c r="B7" s="9"/>
      <c r="C7" s="9"/>
      <c r="D7" s="74"/>
      <c r="E7" s="12"/>
      <c r="F7" s="12"/>
      <c r="G7" s="12"/>
      <c r="H7" s="74"/>
      <c r="I7" s="12"/>
      <c r="J7" s="74"/>
    </row>
    <row r="8" spans="1:11" s="3" customFormat="1" ht="15" customHeight="1" x14ac:dyDescent="0.25">
      <c r="A8" s="1"/>
      <c r="C8" s="10" t="s">
        <v>67</v>
      </c>
      <c r="D8" s="10"/>
      <c r="E8" s="10"/>
      <c r="F8" s="10"/>
      <c r="G8" s="10"/>
      <c r="H8" s="10"/>
      <c r="I8" s="10"/>
    </row>
    <row r="9" spans="1:11" s="3" customFormat="1" ht="15" customHeight="1" x14ac:dyDescent="0.25">
      <c r="A9" s="1"/>
      <c r="C9" s="10" t="s">
        <v>23</v>
      </c>
      <c r="D9" s="10"/>
      <c r="E9" s="10"/>
      <c r="F9" s="11"/>
      <c r="G9" s="10" t="s">
        <v>24</v>
      </c>
      <c r="H9" s="10"/>
      <c r="I9" s="10"/>
    </row>
    <row r="10" spans="1:11" s="35" customFormat="1" ht="8.1" customHeight="1" x14ac:dyDescent="0.25">
      <c r="A10" s="1"/>
      <c r="B10" s="3"/>
      <c r="C10" s="76"/>
      <c r="D10" s="4"/>
      <c r="E10" s="76"/>
      <c r="F10" s="76"/>
      <c r="G10" s="76"/>
      <c r="H10" s="4"/>
      <c r="I10" s="76"/>
      <c r="J10" s="4"/>
    </row>
    <row r="11" spans="1:11" s="15" customFormat="1" ht="15" customHeight="1" x14ac:dyDescent="0.25">
      <c r="A11" s="14"/>
      <c r="C11" s="16">
        <v>44104</v>
      </c>
      <c r="D11" s="17"/>
      <c r="E11" s="16">
        <v>43738</v>
      </c>
      <c r="F11" s="17"/>
      <c r="G11" s="16">
        <v>44104</v>
      </c>
      <c r="H11" s="17"/>
      <c r="I11" s="16">
        <v>43738</v>
      </c>
    </row>
    <row r="12" spans="1:11" ht="15" customHeight="1" x14ac:dyDescent="0.25">
      <c r="A12" s="1"/>
      <c r="B12" s="132" t="s">
        <v>69</v>
      </c>
      <c r="C12" s="78"/>
      <c r="D12" s="72"/>
      <c r="E12" s="4"/>
      <c r="F12" s="4"/>
      <c r="G12" s="4"/>
      <c r="H12" s="72"/>
      <c r="I12" s="4"/>
      <c r="J12" s="72"/>
    </row>
    <row r="13" spans="1:11" s="78" customFormat="1" ht="9.9499999999999993" customHeight="1" x14ac:dyDescent="0.25">
      <c r="A13" s="14"/>
      <c r="B13" s="133"/>
      <c r="C13" s="4"/>
      <c r="D13" s="72"/>
      <c r="E13" s="4"/>
      <c r="F13" s="4"/>
      <c r="G13" s="4"/>
      <c r="H13" s="72"/>
      <c r="I13" s="4"/>
      <c r="J13" s="72"/>
    </row>
    <row r="14" spans="1:11" s="78" customFormat="1" ht="15" customHeight="1" x14ac:dyDescent="0.25">
      <c r="A14" s="14"/>
      <c r="B14" s="132" t="s">
        <v>70</v>
      </c>
      <c r="C14" s="57">
        <v>9351</v>
      </c>
      <c r="D14" s="57"/>
      <c r="E14" s="57">
        <v>7865</v>
      </c>
      <c r="F14" s="57"/>
      <c r="G14" s="57">
        <v>8834</v>
      </c>
      <c r="H14" s="57"/>
      <c r="I14" s="57">
        <v>14362</v>
      </c>
      <c r="J14" s="80"/>
    </row>
    <row r="15" spans="1:11" s="78" customFormat="1" ht="9.9499999999999993" customHeight="1" x14ac:dyDescent="0.25">
      <c r="A15" s="1"/>
      <c r="B15" s="133"/>
      <c r="C15" s="81"/>
      <c r="D15" s="82"/>
      <c r="E15" s="81"/>
      <c r="F15" s="81"/>
      <c r="G15" s="81"/>
      <c r="H15" s="82"/>
      <c r="I15" s="81"/>
      <c r="J15" s="72"/>
    </row>
    <row r="16" spans="1:11" ht="15" customHeight="1" x14ac:dyDescent="0.25">
      <c r="A16" s="1"/>
      <c r="B16" s="132" t="s">
        <v>71</v>
      </c>
      <c r="C16" s="82"/>
      <c r="D16" s="82"/>
      <c r="E16" s="82"/>
      <c r="F16" s="82"/>
      <c r="G16" s="82"/>
      <c r="H16" s="82"/>
      <c r="I16" s="82"/>
      <c r="J16" s="71"/>
    </row>
    <row r="17" spans="1:10" ht="15" customHeight="1" x14ac:dyDescent="0.25">
      <c r="A17" s="1"/>
      <c r="B17" s="132" t="s">
        <v>72</v>
      </c>
      <c r="C17" s="81"/>
      <c r="D17" s="82"/>
      <c r="E17" s="81"/>
      <c r="F17" s="81"/>
      <c r="G17" s="81"/>
      <c r="H17" s="82"/>
      <c r="I17" s="81"/>
      <c r="J17" s="71"/>
    </row>
    <row r="18" spans="1:10" s="3" customFormat="1" ht="15" customHeight="1" x14ac:dyDescent="0.25">
      <c r="A18" s="1"/>
      <c r="B18" s="83" t="s">
        <v>73</v>
      </c>
      <c r="C18" s="21">
        <v>2</v>
      </c>
      <c r="D18" s="21"/>
      <c r="E18" s="21">
        <v>2</v>
      </c>
      <c r="F18" s="22"/>
      <c r="G18" s="21">
        <v>8689</v>
      </c>
      <c r="H18" s="21"/>
      <c r="I18" s="21">
        <v>3859</v>
      </c>
      <c r="J18" s="71"/>
    </row>
    <row r="19" spans="1:10" s="3" customFormat="1" ht="15" customHeight="1" x14ac:dyDescent="0.25">
      <c r="A19" s="1"/>
      <c r="B19" s="83" t="s">
        <v>74</v>
      </c>
      <c r="C19" s="21">
        <v>0</v>
      </c>
      <c r="D19" s="21"/>
      <c r="E19" s="21">
        <v>0</v>
      </c>
      <c r="F19" s="22"/>
      <c r="G19" s="21">
        <v>0</v>
      </c>
      <c r="H19" s="21"/>
      <c r="I19" s="21">
        <v>-859</v>
      </c>
      <c r="J19" s="71"/>
    </row>
    <row r="20" spans="1:10" s="3" customFormat="1" ht="15" customHeight="1" x14ac:dyDescent="0.25">
      <c r="A20" s="1"/>
      <c r="B20" s="131" t="s">
        <v>75</v>
      </c>
      <c r="C20" s="21">
        <v>0</v>
      </c>
      <c r="D20" s="21"/>
      <c r="E20" s="21">
        <v>0</v>
      </c>
      <c r="F20" s="22"/>
      <c r="G20" s="21">
        <v>2728</v>
      </c>
      <c r="H20" s="21"/>
      <c r="I20" s="21">
        <v>4360</v>
      </c>
      <c r="J20" s="71"/>
    </row>
    <row r="21" spans="1:10" s="3" customFormat="1" ht="15" customHeight="1" x14ac:dyDescent="0.25">
      <c r="A21" s="1"/>
      <c r="B21" s="131" t="s">
        <v>76</v>
      </c>
      <c r="C21" s="21">
        <v>-3</v>
      </c>
      <c r="D21" s="21"/>
      <c r="E21" s="21">
        <v>0</v>
      </c>
      <c r="F21" s="22"/>
      <c r="G21" s="21">
        <v>-8511</v>
      </c>
      <c r="H21" s="21"/>
      <c r="I21" s="21">
        <v>-280</v>
      </c>
      <c r="J21" s="71"/>
    </row>
    <row r="22" spans="1:10" s="3" customFormat="1" ht="15" customHeight="1" x14ac:dyDescent="0.25">
      <c r="A22" s="1"/>
      <c r="B22" s="131" t="s">
        <v>77</v>
      </c>
      <c r="C22" s="21">
        <v>0</v>
      </c>
      <c r="D22" s="21"/>
      <c r="E22" s="21">
        <v>0</v>
      </c>
      <c r="F22" s="22"/>
      <c r="G22" s="21">
        <v>0</v>
      </c>
      <c r="H22" s="21"/>
      <c r="I22" s="21">
        <v>-692</v>
      </c>
      <c r="J22" s="71"/>
    </row>
    <row r="23" spans="1:10" s="3" customFormat="1" ht="15" customHeight="1" x14ac:dyDescent="0.25">
      <c r="A23" s="1"/>
      <c r="B23" s="131" t="s">
        <v>78</v>
      </c>
      <c r="C23" s="21">
        <v>0</v>
      </c>
      <c r="D23" s="21"/>
      <c r="E23" s="21">
        <v>0</v>
      </c>
      <c r="F23" s="22"/>
      <c r="G23" s="21">
        <v>-234</v>
      </c>
      <c r="H23" s="21"/>
      <c r="I23" s="21">
        <v>529</v>
      </c>
      <c r="J23" s="71"/>
    </row>
    <row r="24" spans="1:10" s="3" customFormat="1" ht="15" customHeight="1" x14ac:dyDescent="0.25">
      <c r="A24" s="1"/>
      <c r="B24" s="131" t="s">
        <v>79</v>
      </c>
      <c r="C24" s="21">
        <v>-433</v>
      </c>
      <c r="D24" s="21"/>
      <c r="E24" s="21">
        <v>-3286</v>
      </c>
      <c r="F24" s="22"/>
      <c r="G24" s="21">
        <v>1188</v>
      </c>
      <c r="H24" s="21"/>
      <c r="I24" s="21">
        <v>-8096</v>
      </c>
      <c r="J24" s="71"/>
    </row>
    <row r="25" spans="1:10" s="3" customFormat="1" ht="15" customHeight="1" x14ac:dyDescent="0.25">
      <c r="A25" s="1"/>
      <c r="B25" s="131" t="s">
        <v>80</v>
      </c>
      <c r="C25" s="21">
        <v>0</v>
      </c>
      <c r="D25" s="21"/>
      <c r="E25" s="21">
        <v>0</v>
      </c>
      <c r="F25" s="22"/>
      <c r="G25" s="21">
        <v>1594</v>
      </c>
      <c r="H25" s="21"/>
      <c r="I25" s="21">
        <v>593</v>
      </c>
      <c r="J25" s="71"/>
    </row>
    <row r="26" spans="1:10" s="3" customFormat="1" ht="15" customHeight="1" x14ac:dyDescent="0.25">
      <c r="A26" s="1"/>
      <c r="B26" s="131" t="s">
        <v>81</v>
      </c>
      <c r="C26" s="21">
        <v>-12275</v>
      </c>
      <c r="D26" s="21"/>
      <c r="E26" s="21">
        <v>-6270</v>
      </c>
      <c r="F26" s="22"/>
      <c r="G26" s="21">
        <v>0</v>
      </c>
      <c r="H26" s="21"/>
      <c r="I26" s="21">
        <v>-3756</v>
      </c>
      <c r="J26" s="71"/>
    </row>
    <row r="27" spans="1:10" s="3" customFormat="1" ht="15" customHeight="1" x14ac:dyDescent="0.25">
      <c r="A27" s="1"/>
      <c r="B27" s="131" t="s">
        <v>82</v>
      </c>
      <c r="C27" s="21">
        <v>0</v>
      </c>
      <c r="D27" s="21"/>
      <c r="E27" s="21">
        <v>-1842</v>
      </c>
      <c r="F27" s="22"/>
      <c r="G27" s="21">
        <v>0</v>
      </c>
      <c r="H27" s="21"/>
      <c r="I27" s="21">
        <v>-1842</v>
      </c>
      <c r="J27" s="71"/>
    </row>
    <row r="28" spans="1:10" s="3" customFormat="1" ht="15" customHeight="1" x14ac:dyDescent="0.25">
      <c r="A28" s="1"/>
      <c r="B28" s="131" t="s">
        <v>83</v>
      </c>
      <c r="C28" s="21">
        <v>0</v>
      </c>
      <c r="D28" s="21"/>
      <c r="E28" s="21">
        <v>0</v>
      </c>
      <c r="F28" s="22"/>
      <c r="G28" s="21">
        <v>0</v>
      </c>
      <c r="H28" s="21"/>
      <c r="I28" s="21">
        <v>65385</v>
      </c>
      <c r="J28" s="71"/>
    </row>
    <row r="29" spans="1:10" s="3" customFormat="1" ht="15" customHeight="1" x14ac:dyDescent="0.25">
      <c r="A29" s="1"/>
      <c r="B29" s="131" t="s">
        <v>84</v>
      </c>
      <c r="C29" s="21">
        <v>0</v>
      </c>
      <c r="D29" s="21"/>
      <c r="E29" s="21">
        <v>0</v>
      </c>
      <c r="F29" s="22"/>
      <c r="G29" s="21">
        <v>0</v>
      </c>
      <c r="H29" s="21"/>
      <c r="I29" s="21">
        <v>-32579</v>
      </c>
      <c r="J29" s="71"/>
    </row>
    <row r="30" spans="1:10" s="3" customFormat="1" ht="15" customHeight="1" x14ac:dyDescent="0.25">
      <c r="A30" s="1"/>
      <c r="B30" s="131" t="s">
        <v>83</v>
      </c>
      <c r="C30" s="21">
        <v>1</v>
      </c>
      <c r="D30" s="21"/>
      <c r="E30" s="21">
        <v>2</v>
      </c>
      <c r="F30" s="22"/>
      <c r="G30" s="21">
        <v>165</v>
      </c>
      <c r="H30" s="21"/>
      <c r="I30" s="21">
        <v>0</v>
      </c>
      <c r="J30" s="71"/>
    </row>
    <row r="31" spans="1:10" s="3" customFormat="1" ht="15" customHeight="1" x14ac:dyDescent="0.25">
      <c r="A31" s="1"/>
      <c r="B31" s="131" t="s">
        <v>85</v>
      </c>
      <c r="C31" s="21">
        <v>0</v>
      </c>
      <c r="D31" s="21"/>
      <c r="E31" s="21">
        <v>0</v>
      </c>
      <c r="F31" s="22"/>
      <c r="G31" s="21">
        <v>0</v>
      </c>
      <c r="H31" s="21"/>
      <c r="I31" s="21">
        <v>-439</v>
      </c>
      <c r="J31" s="71"/>
    </row>
    <row r="32" spans="1:10" ht="9.9499999999999993" customHeight="1" x14ac:dyDescent="0.25">
      <c r="A32" s="1"/>
      <c r="B32" s="84"/>
      <c r="C32" s="85"/>
      <c r="D32" s="86"/>
      <c r="E32" s="85"/>
      <c r="F32" s="85"/>
      <c r="G32" s="85"/>
      <c r="H32" s="86"/>
      <c r="I32" s="85"/>
      <c r="J32" s="87"/>
    </row>
    <row r="33" spans="1:10" ht="15" customHeight="1" x14ac:dyDescent="0.25">
      <c r="A33" s="1"/>
      <c r="B33" s="132" t="s">
        <v>86</v>
      </c>
      <c r="C33" s="85"/>
      <c r="D33" s="86"/>
      <c r="E33" s="85"/>
      <c r="F33" s="85"/>
      <c r="G33" s="85"/>
      <c r="H33" s="86"/>
      <c r="I33" s="85"/>
      <c r="J33" s="87"/>
    </row>
    <row r="34" spans="1:10" s="3" customFormat="1" ht="15" customHeight="1" x14ac:dyDescent="0.25">
      <c r="A34" s="1"/>
      <c r="B34" s="131" t="s">
        <v>87</v>
      </c>
      <c r="C34" s="21">
        <v>3</v>
      </c>
      <c r="D34" s="21"/>
      <c r="E34" s="21">
        <v>0</v>
      </c>
      <c r="F34" s="22"/>
      <c r="G34" s="21">
        <v>-27322</v>
      </c>
      <c r="H34" s="21"/>
      <c r="I34" s="21">
        <v>10144</v>
      </c>
      <c r="J34" s="71"/>
    </row>
    <row r="35" spans="1:10" s="3" customFormat="1" ht="15" customHeight="1" x14ac:dyDescent="0.25">
      <c r="A35" s="1"/>
      <c r="B35" s="131" t="s">
        <v>29</v>
      </c>
      <c r="C35" s="21">
        <v>0</v>
      </c>
      <c r="D35" s="21"/>
      <c r="E35" s="21">
        <v>0</v>
      </c>
      <c r="F35" s="22"/>
      <c r="G35" s="21">
        <v>1424</v>
      </c>
      <c r="H35" s="21"/>
      <c r="I35" s="21">
        <v>-17636</v>
      </c>
      <c r="J35" s="71"/>
    </row>
    <row r="36" spans="1:10" s="3" customFormat="1" ht="15" customHeight="1" x14ac:dyDescent="0.25">
      <c r="A36" s="1"/>
      <c r="B36" s="131" t="s">
        <v>88</v>
      </c>
      <c r="C36" s="21">
        <v>255</v>
      </c>
      <c r="D36" s="21"/>
      <c r="E36" s="21">
        <v>0</v>
      </c>
      <c r="F36" s="22"/>
      <c r="G36" s="21">
        <v>255</v>
      </c>
      <c r="H36" s="21"/>
      <c r="I36" s="21">
        <v>-23671</v>
      </c>
      <c r="J36" s="71"/>
    </row>
    <row r="37" spans="1:10" s="3" customFormat="1" ht="15" customHeight="1" x14ac:dyDescent="0.25">
      <c r="A37" s="1"/>
      <c r="B37" s="131" t="s">
        <v>30</v>
      </c>
      <c r="C37" s="21">
        <v>-81</v>
      </c>
      <c r="D37" s="21"/>
      <c r="E37" s="21">
        <v>0</v>
      </c>
      <c r="F37" s="22"/>
      <c r="G37" s="21">
        <v>-7629</v>
      </c>
      <c r="H37" s="21"/>
      <c r="I37" s="21">
        <v>3627</v>
      </c>
      <c r="J37" s="71"/>
    </row>
    <row r="38" spans="1:10" s="3" customFormat="1" ht="15" customHeight="1" x14ac:dyDescent="0.25">
      <c r="A38" s="1"/>
      <c r="B38" s="131" t="s">
        <v>89</v>
      </c>
      <c r="C38" s="21">
        <v>0</v>
      </c>
      <c r="D38" s="21"/>
      <c r="E38" s="21">
        <v>-1343</v>
      </c>
      <c r="F38" s="22"/>
      <c r="G38" s="21">
        <v>0</v>
      </c>
      <c r="H38" s="21"/>
      <c r="I38" s="21">
        <v>-1839</v>
      </c>
      <c r="J38" s="71"/>
    </row>
    <row r="39" spans="1:10" s="3" customFormat="1" ht="15" customHeight="1" x14ac:dyDescent="0.25">
      <c r="A39" s="1"/>
      <c r="B39" s="131" t="s">
        <v>90</v>
      </c>
      <c r="C39" s="21">
        <v>2585</v>
      </c>
      <c r="D39" s="21"/>
      <c r="E39" s="21">
        <v>0</v>
      </c>
      <c r="F39" s="22"/>
      <c r="G39" s="21">
        <v>0</v>
      </c>
      <c r="H39" s="21"/>
      <c r="I39" s="21">
        <v>0</v>
      </c>
      <c r="J39" s="71"/>
    </row>
    <row r="40" spans="1:10" s="3" customFormat="1" ht="15" customHeight="1" x14ac:dyDescent="0.25">
      <c r="A40" s="1"/>
      <c r="B40" s="131" t="s">
        <v>31</v>
      </c>
      <c r="C40" s="21">
        <v>0</v>
      </c>
      <c r="D40" s="21"/>
      <c r="E40" s="21">
        <v>0</v>
      </c>
      <c r="F40" s="22"/>
      <c r="G40" s="21">
        <v>15564</v>
      </c>
      <c r="H40" s="21"/>
      <c r="I40" s="21">
        <v>-16840</v>
      </c>
      <c r="J40" s="71"/>
    </row>
    <row r="41" spans="1:10" s="3" customFormat="1" ht="15" customHeight="1" x14ac:dyDescent="0.25">
      <c r="A41" s="1"/>
      <c r="B41" s="131" t="s">
        <v>13</v>
      </c>
      <c r="C41" s="21">
        <v>-190</v>
      </c>
      <c r="D41" s="21"/>
      <c r="E41" s="21">
        <v>-4787</v>
      </c>
      <c r="F41" s="22"/>
      <c r="G41" s="21">
        <v>-901</v>
      </c>
      <c r="H41" s="21"/>
      <c r="I41" s="21">
        <v>-447</v>
      </c>
      <c r="J41" s="71"/>
    </row>
    <row r="42" spans="1:10" s="3" customFormat="1" ht="15" customHeight="1" x14ac:dyDescent="0.25">
      <c r="A42" s="1"/>
      <c r="B42" s="131" t="s">
        <v>91</v>
      </c>
      <c r="C42" s="21">
        <v>-417</v>
      </c>
      <c r="D42" s="21"/>
      <c r="E42" s="21">
        <v>567</v>
      </c>
      <c r="F42" s="22"/>
      <c r="G42" s="21">
        <v>-1165</v>
      </c>
      <c r="H42" s="21"/>
      <c r="I42" s="21">
        <v>1147</v>
      </c>
      <c r="J42" s="71"/>
    </row>
    <row r="43" spans="1:10" ht="9.9499999999999993" customHeight="1" x14ac:dyDescent="0.25">
      <c r="A43" s="1"/>
      <c r="B43" s="84"/>
      <c r="C43" s="85"/>
      <c r="D43" s="86"/>
      <c r="E43" s="85"/>
      <c r="F43" s="85"/>
      <c r="G43" s="85"/>
      <c r="H43" s="86"/>
      <c r="I43" s="85"/>
      <c r="J43" s="87"/>
    </row>
    <row r="44" spans="1:10" ht="15" customHeight="1" x14ac:dyDescent="0.25">
      <c r="A44" s="1"/>
      <c r="B44" s="77" t="s">
        <v>92</v>
      </c>
      <c r="C44" s="85"/>
      <c r="D44" s="86"/>
      <c r="E44" s="85"/>
      <c r="F44" s="85"/>
      <c r="G44" s="85"/>
      <c r="H44" s="86"/>
      <c r="I44" s="85"/>
      <c r="J44" s="87"/>
    </row>
    <row r="45" spans="1:10" s="3" customFormat="1" ht="15" customHeight="1" x14ac:dyDescent="0.25">
      <c r="A45" s="1"/>
      <c r="B45" s="131" t="s">
        <v>46</v>
      </c>
      <c r="C45" s="21">
        <v>0</v>
      </c>
      <c r="D45" s="21"/>
      <c r="E45" s="21">
        <v>0</v>
      </c>
      <c r="F45" s="22"/>
      <c r="G45" s="21">
        <v>-2059</v>
      </c>
      <c r="H45" s="21"/>
      <c r="I45" s="21">
        <v>0</v>
      </c>
      <c r="J45" s="71"/>
    </row>
    <row r="46" spans="1:10" s="3" customFormat="1" ht="15" customHeight="1" x14ac:dyDescent="0.25">
      <c r="A46" s="1"/>
      <c r="B46" s="131" t="s">
        <v>47</v>
      </c>
      <c r="C46" s="21">
        <v>0</v>
      </c>
      <c r="D46" s="21"/>
      <c r="E46" s="21">
        <v>0</v>
      </c>
      <c r="F46" s="22"/>
      <c r="G46" s="21">
        <v>-777</v>
      </c>
      <c r="H46" s="21"/>
      <c r="I46" s="21">
        <v>10745</v>
      </c>
      <c r="J46" s="71"/>
    </row>
    <row r="47" spans="1:10" s="3" customFormat="1" ht="15" customHeight="1" x14ac:dyDescent="0.25">
      <c r="A47" s="1"/>
      <c r="B47" s="131" t="s">
        <v>51</v>
      </c>
      <c r="C47" s="21">
        <v>67</v>
      </c>
      <c r="D47" s="21"/>
      <c r="E47" s="21">
        <v>19</v>
      </c>
      <c r="F47" s="22"/>
      <c r="G47" s="21">
        <v>6652</v>
      </c>
      <c r="H47" s="21"/>
      <c r="I47" s="21">
        <v>-128</v>
      </c>
      <c r="J47" s="71"/>
    </row>
    <row r="48" spans="1:10" s="3" customFormat="1" ht="15" customHeight="1" x14ac:dyDescent="0.25">
      <c r="A48" s="1"/>
      <c r="B48" s="131" t="s">
        <v>93</v>
      </c>
      <c r="C48" s="21">
        <v>-11</v>
      </c>
      <c r="D48" s="21"/>
      <c r="E48" s="21">
        <v>1</v>
      </c>
      <c r="F48" s="22"/>
      <c r="G48" s="21">
        <v>-103</v>
      </c>
      <c r="H48" s="21"/>
      <c r="I48" s="21">
        <v>-4706</v>
      </c>
      <c r="J48" s="71"/>
    </row>
    <row r="49" spans="1:10" s="3" customFormat="1" ht="15" customHeight="1" x14ac:dyDescent="0.25">
      <c r="A49" s="1"/>
      <c r="B49" s="131" t="s">
        <v>90</v>
      </c>
      <c r="C49" s="21">
        <v>0</v>
      </c>
      <c r="D49" s="21"/>
      <c r="E49" s="21">
        <v>0</v>
      </c>
      <c r="F49" s="22"/>
      <c r="G49" s="21">
        <v>-2552</v>
      </c>
      <c r="H49" s="21"/>
      <c r="I49" s="21">
        <v>-4341</v>
      </c>
      <c r="J49" s="71"/>
    </row>
    <row r="50" spans="1:10" s="3" customFormat="1" ht="15" customHeight="1" x14ac:dyDescent="0.25">
      <c r="A50" s="1"/>
      <c r="B50" s="131" t="s">
        <v>31</v>
      </c>
      <c r="C50" s="21">
        <v>0</v>
      </c>
      <c r="D50" s="21"/>
      <c r="E50" s="21">
        <v>0</v>
      </c>
      <c r="F50" s="22"/>
      <c r="G50" s="21">
        <v>-15564</v>
      </c>
      <c r="H50" s="21"/>
      <c r="I50" s="21">
        <v>16840</v>
      </c>
      <c r="J50" s="71"/>
    </row>
    <row r="51" spans="1:10" s="3" customFormat="1" ht="15" customHeight="1" x14ac:dyDescent="0.25">
      <c r="A51" s="1"/>
      <c r="B51" s="131" t="s">
        <v>94</v>
      </c>
      <c r="C51" s="21">
        <v>0</v>
      </c>
      <c r="D51" s="21"/>
      <c r="E51" s="21">
        <v>-22</v>
      </c>
      <c r="F51" s="22"/>
      <c r="G51" s="21">
        <v>-402</v>
      </c>
      <c r="H51" s="21"/>
      <c r="I51" s="21">
        <v>-2181</v>
      </c>
      <c r="J51" s="71"/>
    </row>
    <row r="52" spans="1:10" s="3" customFormat="1" ht="15" customHeight="1" x14ac:dyDescent="0.25">
      <c r="A52" s="1"/>
      <c r="B52" s="131" t="s">
        <v>95</v>
      </c>
      <c r="C52" s="21">
        <v>0</v>
      </c>
      <c r="D52" s="21"/>
      <c r="E52" s="21">
        <v>0</v>
      </c>
      <c r="F52" s="22"/>
      <c r="G52" s="21">
        <v>-2216</v>
      </c>
      <c r="H52" s="21"/>
      <c r="I52" s="21">
        <v>-5819</v>
      </c>
      <c r="J52" s="71"/>
    </row>
    <row r="53" spans="1:10" s="3" customFormat="1" ht="15" customHeight="1" x14ac:dyDescent="0.25">
      <c r="A53" s="1"/>
      <c r="B53" s="131" t="s">
        <v>53</v>
      </c>
      <c r="C53" s="21">
        <v>-92</v>
      </c>
      <c r="D53" s="21"/>
      <c r="E53" s="21">
        <v>-68</v>
      </c>
      <c r="F53" s="22"/>
      <c r="G53" s="21">
        <v>2132</v>
      </c>
      <c r="H53" s="21"/>
      <c r="I53" s="21">
        <v>2399</v>
      </c>
      <c r="J53" s="71"/>
    </row>
    <row r="54" spans="1:10" ht="9.9499999999999993" customHeight="1" x14ac:dyDescent="0.25">
      <c r="A54" s="1"/>
      <c r="B54" s="88"/>
      <c r="C54" s="85"/>
      <c r="D54" s="82"/>
      <c r="E54" s="85"/>
      <c r="F54" s="85"/>
      <c r="G54" s="85"/>
      <c r="H54" s="82"/>
      <c r="I54" s="85"/>
      <c r="J54" s="71"/>
    </row>
    <row r="55" spans="1:10" s="26" customFormat="1" ht="15" customHeight="1" x14ac:dyDescent="0.25">
      <c r="A55" s="1"/>
      <c r="B55" s="132" t="s">
        <v>96</v>
      </c>
      <c r="C55" s="24">
        <f>C14+SUM(C18:C31)+SUM(C34:C42)+SUM(C45:C53)</f>
        <v>-1238</v>
      </c>
      <c r="D55" s="25"/>
      <c r="E55" s="24">
        <f>E14+SUM(E18:E31)+SUM(E34:E42)+SUM(E45:E53)</f>
        <v>-9162</v>
      </c>
      <c r="F55" s="13"/>
      <c r="G55" s="24">
        <f>G14+SUM(G18:G31)+SUM(G34:G42)+SUM(G45:G53)</f>
        <v>-20210</v>
      </c>
      <c r="H55" s="25"/>
      <c r="I55" s="24">
        <f>I14+SUM(I18:I31)+SUM(I34:I42)+SUM(I45:I53)</f>
        <v>7839</v>
      </c>
      <c r="J55" s="87"/>
    </row>
    <row r="56" spans="1:10" ht="9.9499999999999993" customHeight="1" x14ac:dyDescent="0.25">
      <c r="A56" s="1"/>
      <c r="B56" s="89"/>
      <c r="C56" s="81"/>
      <c r="D56" s="82"/>
      <c r="E56" s="81"/>
      <c r="F56" s="81"/>
      <c r="G56" s="81"/>
      <c r="H56" s="82"/>
      <c r="I56" s="81"/>
      <c r="J56" s="71"/>
    </row>
    <row r="57" spans="1:10" s="3" customFormat="1" ht="15" customHeight="1" x14ac:dyDescent="0.25">
      <c r="A57" s="1"/>
      <c r="B57" s="131" t="s">
        <v>97</v>
      </c>
      <c r="C57" s="21">
        <v>-336</v>
      </c>
      <c r="D57" s="21"/>
      <c r="E57" s="21">
        <v>0</v>
      </c>
      <c r="F57" s="22"/>
      <c r="G57" s="21">
        <v>-336</v>
      </c>
      <c r="H57" s="21"/>
      <c r="I57" s="21">
        <v>0</v>
      </c>
      <c r="J57" s="71"/>
    </row>
    <row r="58" spans="1:10" s="3" customFormat="1" ht="15" customHeight="1" x14ac:dyDescent="0.25">
      <c r="A58" s="1"/>
      <c r="B58" s="131" t="s">
        <v>36</v>
      </c>
      <c r="C58" s="21">
        <v>0</v>
      </c>
      <c r="D58" s="21"/>
      <c r="E58" s="21">
        <v>0</v>
      </c>
      <c r="F58" s="22"/>
      <c r="G58" s="21">
        <v>-4504</v>
      </c>
      <c r="H58" s="21"/>
      <c r="I58" s="21">
        <v>2251</v>
      </c>
      <c r="J58" s="71"/>
    </row>
    <row r="59" spans="1:10" s="3" customFormat="1" ht="15" customHeight="1" x14ac:dyDescent="0.25">
      <c r="A59" s="1"/>
      <c r="B59" s="131" t="s">
        <v>98</v>
      </c>
      <c r="C59" s="21">
        <v>0</v>
      </c>
      <c r="D59" s="21"/>
      <c r="E59" s="21">
        <v>8772</v>
      </c>
      <c r="F59" s="22"/>
      <c r="G59" s="21">
        <v>-11151</v>
      </c>
      <c r="H59" s="21"/>
      <c r="I59" s="21">
        <v>-10198</v>
      </c>
      <c r="J59" s="71"/>
    </row>
    <row r="60" spans="1:10" s="3" customFormat="1" ht="15" customHeight="1" x14ac:dyDescent="0.25">
      <c r="A60" s="1"/>
      <c r="B60" s="131" t="s">
        <v>99</v>
      </c>
      <c r="C60" s="21">
        <v>1566</v>
      </c>
      <c r="D60" s="21"/>
      <c r="E60" s="21">
        <v>417</v>
      </c>
      <c r="F60" s="22"/>
      <c r="G60" s="21">
        <v>0</v>
      </c>
      <c r="H60" s="21"/>
      <c r="I60" s="21">
        <v>0</v>
      </c>
      <c r="J60" s="71"/>
    </row>
    <row r="61" spans="1:10" s="3" customFormat="1" ht="15" customHeight="1" x14ac:dyDescent="0.25">
      <c r="A61" s="1"/>
      <c r="B61" s="131" t="s">
        <v>100</v>
      </c>
      <c r="C61" s="21">
        <v>0</v>
      </c>
      <c r="D61" s="21"/>
      <c r="E61" s="21">
        <v>0</v>
      </c>
      <c r="F61" s="22"/>
      <c r="G61" s="21">
        <v>0</v>
      </c>
      <c r="H61" s="21"/>
      <c r="I61" s="21">
        <v>56250</v>
      </c>
      <c r="J61" s="71"/>
    </row>
    <row r="62" spans="1:10" s="3" customFormat="1" ht="15" customHeight="1" x14ac:dyDescent="0.25">
      <c r="A62" s="1"/>
      <c r="B62" s="131" t="s">
        <v>101</v>
      </c>
      <c r="C62" s="21">
        <v>0</v>
      </c>
      <c r="D62" s="21"/>
      <c r="E62" s="21">
        <v>0</v>
      </c>
      <c r="F62" s="22"/>
      <c r="G62" s="21">
        <v>0</v>
      </c>
      <c r="H62" s="21"/>
      <c r="I62" s="21">
        <v>-3582</v>
      </c>
      <c r="J62" s="71"/>
    </row>
    <row r="63" spans="1:10" ht="9.9499999999999993" customHeight="1" x14ac:dyDescent="0.25">
      <c r="A63" s="1"/>
      <c r="B63" s="84"/>
      <c r="C63" s="81"/>
      <c r="D63" s="82"/>
      <c r="E63" s="81"/>
      <c r="F63" s="81"/>
      <c r="G63" s="81"/>
      <c r="H63" s="82"/>
      <c r="I63" s="81"/>
      <c r="J63" s="71"/>
    </row>
    <row r="64" spans="1:10" s="26" customFormat="1" ht="15" customHeight="1" x14ac:dyDescent="0.25">
      <c r="A64" s="1"/>
      <c r="B64" s="77" t="s">
        <v>102</v>
      </c>
      <c r="C64" s="24">
        <f>SUM(C57:C63)</f>
        <v>1230</v>
      </c>
      <c r="D64" s="25"/>
      <c r="E64" s="24">
        <f>SUM(E57:E63)</f>
        <v>9189</v>
      </c>
      <c r="F64" s="13"/>
      <c r="G64" s="24">
        <f>SUM(G57:G63)</f>
        <v>-15991</v>
      </c>
      <c r="H64" s="25"/>
      <c r="I64" s="24">
        <f>SUM(I57:I63)</f>
        <v>44721</v>
      </c>
      <c r="J64" s="87"/>
    </row>
    <row r="65" spans="1:10" ht="9.9499999999999993" customHeight="1" x14ac:dyDescent="0.25">
      <c r="A65" s="1"/>
      <c r="B65" s="89"/>
      <c r="C65" s="81"/>
      <c r="D65" s="82"/>
      <c r="E65" s="81"/>
      <c r="F65" s="81"/>
      <c r="G65" s="81"/>
      <c r="H65" s="82"/>
      <c r="I65" s="81"/>
      <c r="J65" s="71"/>
    </row>
    <row r="66" spans="1:10" s="3" customFormat="1" ht="15" customHeight="1" x14ac:dyDescent="0.25">
      <c r="A66" s="1"/>
      <c r="B66" s="131" t="s">
        <v>104</v>
      </c>
      <c r="C66" s="21">
        <v>8</v>
      </c>
      <c r="D66" s="21"/>
      <c r="E66" s="21">
        <v>0</v>
      </c>
      <c r="F66" s="22"/>
      <c r="G66" s="21">
        <v>8</v>
      </c>
      <c r="H66" s="21"/>
      <c r="I66" s="21">
        <v>0</v>
      </c>
      <c r="J66" s="71"/>
    </row>
    <row r="67" spans="1:10" s="3" customFormat="1" ht="15" customHeight="1" x14ac:dyDescent="0.25">
      <c r="A67" s="1"/>
      <c r="B67" s="131" t="s">
        <v>103</v>
      </c>
      <c r="C67" s="21">
        <v>0</v>
      </c>
      <c r="D67" s="21"/>
      <c r="E67" s="21">
        <v>0</v>
      </c>
      <c r="F67" s="22"/>
      <c r="G67" s="21">
        <v>3977</v>
      </c>
      <c r="H67" s="21"/>
      <c r="I67" s="21">
        <v>563</v>
      </c>
      <c r="J67" s="71"/>
    </row>
    <row r="68" spans="1:10" s="3" customFormat="1" ht="15" customHeight="1" x14ac:dyDescent="0.25">
      <c r="A68" s="1"/>
      <c r="B68" s="131" t="s">
        <v>105</v>
      </c>
      <c r="C68" s="21">
        <v>0</v>
      </c>
      <c r="D68" s="21"/>
      <c r="E68" s="21">
        <v>0</v>
      </c>
      <c r="F68" s="22"/>
      <c r="G68" s="21">
        <v>43896</v>
      </c>
      <c r="H68" s="21"/>
      <c r="I68" s="21">
        <v>0</v>
      </c>
      <c r="J68" s="71"/>
    </row>
    <row r="69" spans="1:10" s="3" customFormat="1" ht="15" customHeight="1" x14ac:dyDescent="0.25">
      <c r="A69" s="1"/>
      <c r="B69" s="131" t="s">
        <v>106</v>
      </c>
      <c r="C69" s="21">
        <v>0</v>
      </c>
      <c r="D69" s="21"/>
      <c r="E69" s="21">
        <v>0</v>
      </c>
      <c r="F69" s="22"/>
      <c r="G69" s="21">
        <v>-10869</v>
      </c>
      <c r="H69" s="21"/>
      <c r="I69" s="21">
        <v>-33638</v>
      </c>
      <c r="J69" s="71"/>
    </row>
    <row r="70" spans="1:10" s="78" customFormat="1" ht="9.9499999999999993" customHeight="1" x14ac:dyDescent="0.25">
      <c r="A70" s="36"/>
      <c r="B70" s="84"/>
      <c r="C70" s="85"/>
      <c r="D70" s="82"/>
      <c r="E70" s="85"/>
      <c r="F70" s="85"/>
      <c r="G70" s="85"/>
      <c r="H70" s="82"/>
      <c r="I70" s="85"/>
      <c r="J70" s="71"/>
    </row>
    <row r="71" spans="1:10" s="26" customFormat="1" ht="15" customHeight="1" x14ac:dyDescent="0.25">
      <c r="A71" s="1"/>
      <c r="B71" s="77" t="s">
        <v>107</v>
      </c>
      <c r="C71" s="24">
        <f>SUM(C66:C70)</f>
        <v>8</v>
      </c>
      <c r="D71" s="25"/>
      <c r="E71" s="24">
        <f>SUM(E66:E70)</f>
        <v>0</v>
      </c>
      <c r="F71" s="13"/>
      <c r="G71" s="24">
        <f>SUM(G66:G70)</f>
        <v>37012</v>
      </c>
      <c r="H71" s="25"/>
      <c r="I71" s="24">
        <f>SUM(I66:I70)</f>
        <v>-33075</v>
      </c>
      <c r="J71" s="87"/>
    </row>
    <row r="72" spans="1:10" s="78" customFormat="1" ht="9.9499999999999993" customHeight="1" x14ac:dyDescent="0.25">
      <c r="A72" s="36"/>
      <c r="B72" s="90"/>
      <c r="C72" s="91"/>
      <c r="D72" s="82"/>
      <c r="E72" s="91"/>
      <c r="F72" s="91"/>
      <c r="G72" s="91"/>
      <c r="H72" s="82"/>
      <c r="I72" s="91"/>
      <c r="J72" s="71"/>
    </row>
    <row r="73" spans="1:10" s="3" customFormat="1" ht="15" customHeight="1" x14ac:dyDescent="0.25">
      <c r="A73" s="1"/>
      <c r="B73" s="131" t="s">
        <v>108</v>
      </c>
      <c r="C73" s="21">
        <v>0</v>
      </c>
      <c r="D73" s="21"/>
      <c r="E73" s="21">
        <v>0</v>
      </c>
      <c r="F73" s="22"/>
      <c r="G73" s="21">
        <v>-283</v>
      </c>
      <c r="H73" s="21"/>
      <c r="I73" s="21">
        <v>-476</v>
      </c>
      <c r="J73" s="71"/>
    </row>
    <row r="74" spans="1:10" s="78" customFormat="1" ht="9.9499999999999993" customHeight="1" x14ac:dyDescent="0.25">
      <c r="A74" s="1"/>
      <c r="B74" s="84"/>
      <c r="C74" s="85"/>
      <c r="D74" s="82"/>
      <c r="E74" s="85"/>
      <c r="F74" s="85"/>
      <c r="G74" s="85"/>
      <c r="H74" s="82"/>
      <c r="I74" s="85"/>
      <c r="J74" s="71"/>
    </row>
    <row r="75" spans="1:10" s="26" customFormat="1" ht="15" customHeight="1" x14ac:dyDescent="0.25">
      <c r="A75" s="1"/>
      <c r="B75" s="132" t="s">
        <v>109</v>
      </c>
      <c r="C75" s="24">
        <f>C55+C64+C71+C73</f>
        <v>0</v>
      </c>
      <c r="D75" s="25"/>
      <c r="E75" s="24">
        <f>E55+E64+E71+E73</f>
        <v>27</v>
      </c>
      <c r="F75" s="13"/>
      <c r="G75" s="24">
        <f>G55+G64+G71+G73</f>
        <v>528</v>
      </c>
      <c r="H75" s="25"/>
      <c r="I75" s="24">
        <f>I55+I64+I71+I73</f>
        <v>19009</v>
      </c>
      <c r="J75" s="87"/>
    </row>
    <row r="76" spans="1:10" s="78" customFormat="1" ht="9.9499999999999993" customHeight="1" x14ac:dyDescent="0.25">
      <c r="A76" s="1"/>
      <c r="B76" s="133"/>
      <c r="C76" s="91"/>
      <c r="D76" s="82"/>
      <c r="E76" s="91"/>
      <c r="F76" s="91"/>
      <c r="G76" s="91"/>
      <c r="H76" s="82"/>
      <c r="I76" s="91"/>
      <c r="J76" s="71"/>
    </row>
    <row r="77" spans="1:10" s="26" customFormat="1" ht="15" customHeight="1" x14ac:dyDescent="0.25">
      <c r="A77" s="1"/>
      <c r="B77" s="132" t="s">
        <v>110</v>
      </c>
      <c r="C77" s="24">
        <v>0</v>
      </c>
      <c r="D77" s="25"/>
      <c r="E77" s="24">
        <v>0</v>
      </c>
      <c r="F77" s="13"/>
      <c r="G77" s="24">
        <v>0</v>
      </c>
      <c r="H77" s="25"/>
      <c r="I77" s="24">
        <v>0</v>
      </c>
      <c r="J77" s="87"/>
    </row>
    <row r="78" spans="1:10" s="78" customFormat="1" ht="9.9499999999999993" customHeight="1" x14ac:dyDescent="0.25">
      <c r="A78" s="1"/>
      <c r="B78" s="133"/>
      <c r="C78" s="91"/>
      <c r="D78" s="82"/>
      <c r="E78" s="91"/>
      <c r="F78" s="91"/>
      <c r="G78" s="91"/>
      <c r="H78" s="82"/>
      <c r="I78" s="91"/>
      <c r="J78" s="71"/>
    </row>
    <row r="79" spans="1:10" s="26" customFormat="1" ht="15" customHeight="1" x14ac:dyDescent="0.25">
      <c r="A79" s="1"/>
      <c r="B79" s="132" t="s">
        <v>111</v>
      </c>
      <c r="C79" s="24">
        <v>1</v>
      </c>
      <c r="D79" s="25"/>
      <c r="E79" s="24">
        <v>0</v>
      </c>
      <c r="F79" s="13"/>
      <c r="G79" s="24">
        <v>49606</v>
      </c>
      <c r="H79" s="25"/>
      <c r="I79" s="24">
        <v>45497</v>
      </c>
      <c r="J79" s="87"/>
    </row>
    <row r="80" spans="1:10" s="78" customFormat="1" ht="9.9499999999999993" customHeight="1" x14ac:dyDescent="0.25">
      <c r="A80" s="36"/>
      <c r="B80" s="133"/>
      <c r="C80" s="91"/>
      <c r="D80" s="82"/>
      <c r="E80" s="91"/>
      <c r="F80" s="91"/>
      <c r="G80" s="91"/>
      <c r="H80" s="82"/>
      <c r="I80" s="91"/>
      <c r="J80" s="71"/>
    </row>
    <row r="81" spans="1:10" s="26" customFormat="1" ht="15" customHeight="1" x14ac:dyDescent="0.25">
      <c r="A81" s="1"/>
      <c r="B81" s="132" t="s">
        <v>112</v>
      </c>
      <c r="C81" s="24">
        <f>C79+C75+C77</f>
        <v>1</v>
      </c>
      <c r="D81" s="25"/>
      <c r="E81" s="24">
        <f>E79+E75+E77</f>
        <v>27</v>
      </c>
      <c r="F81" s="13"/>
      <c r="G81" s="24">
        <f>G79+G75+G77</f>
        <v>50134</v>
      </c>
      <c r="H81" s="25"/>
      <c r="I81" s="24">
        <f>I79+I75+I77</f>
        <v>64506</v>
      </c>
      <c r="J81" s="87"/>
    </row>
    <row r="82" spans="1:10" ht="5.0999999999999996" customHeight="1" x14ac:dyDescent="0.25">
      <c r="B82" s="12"/>
      <c r="C82" s="91"/>
      <c r="D82" s="82"/>
      <c r="E82" s="91"/>
      <c r="F82" s="91"/>
      <c r="G82" s="91"/>
      <c r="H82" s="82"/>
      <c r="I82" s="91"/>
      <c r="J82" s="71"/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tabSelected="1" topLeftCell="C1" workbookViewId="0">
      <selection activeCell="V13" sqref="V13"/>
    </sheetView>
  </sheetViews>
  <sheetFormatPr defaultColWidth="18.7109375" defaultRowHeight="12.75" x14ac:dyDescent="0.2"/>
  <cols>
    <col min="1" max="2" width="1.7109375" style="93" customWidth="1"/>
    <col min="3" max="3" width="75" style="93" bestFit="1" customWidth="1"/>
    <col min="4" max="4" width="10" style="93" bestFit="1" customWidth="1"/>
    <col min="5" max="5" width="1.140625" style="105" customWidth="1"/>
    <col min="6" max="6" width="10" style="93" bestFit="1" customWidth="1"/>
    <col min="7" max="7" width="1.140625" style="106" customWidth="1"/>
    <col min="8" max="8" width="10" style="93" bestFit="1" customWidth="1"/>
    <col min="9" max="9" width="1.140625" style="106" customWidth="1"/>
    <col min="10" max="10" width="10" style="93" bestFit="1" customWidth="1"/>
    <col min="11" max="11" width="1.140625" style="106" customWidth="1"/>
    <col min="12" max="12" width="11" style="93" bestFit="1" customWidth="1"/>
    <col min="13" max="13" width="1.140625" style="106" customWidth="1"/>
    <col min="14" max="14" width="11" style="93" bestFit="1" customWidth="1"/>
    <col min="15" max="15" width="1.140625" style="106" customWidth="1"/>
    <col min="16" max="16" width="10" style="93" bestFit="1" customWidth="1"/>
    <col min="17" max="17" width="1.140625" style="106" customWidth="1"/>
    <col min="18" max="18" width="10" style="93" bestFit="1" customWidth="1"/>
    <col min="19" max="19" width="1.140625" style="106" customWidth="1"/>
    <col min="20" max="20" width="10" style="93" bestFit="1" customWidth="1"/>
    <col min="21" max="21" width="1.140625" style="106" customWidth="1"/>
    <col min="22" max="22" width="11" style="93" bestFit="1" customWidth="1"/>
    <col min="23" max="16384" width="18.7109375" style="93"/>
  </cols>
  <sheetData>
    <row r="1" spans="1:24" ht="9.9499999999999993" customHeight="1" x14ac:dyDescent="0.2">
      <c r="A1" s="45"/>
      <c r="B1" s="46"/>
      <c r="C1" s="45"/>
      <c r="D1" s="45"/>
      <c r="E1" s="92"/>
      <c r="F1" s="45"/>
      <c r="G1" s="47"/>
      <c r="H1" s="45"/>
      <c r="I1" s="47"/>
      <c r="J1" s="45"/>
      <c r="K1" s="47"/>
      <c r="L1" s="45"/>
      <c r="M1" s="47"/>
      <c r="N1" s="45"/>
      <c r="O1" s="47"/>
      <c r="P1" s="45"/>
      <c r="Q1" s="47"/>
      <c r="R1" s="45"/>
      <c r="S1" s="47"/>
      <c r="T1" s="45"/>
      <c r="U1" s="47"/>
      <c r="V1" s="45"/>
    </row>
    <row r="2" spans="1:24" ht="15" customHeight="1" x14ac:dyDescent="0.2">
      <c r="A2" s="48"/>
      <c r="B2" s="141" t="s">
        <v>1</v>
      </c>
      <c r="C2" s="141"/>
      <c r="D2" s="7"/>
      <c r="E2" s="50"/>
      <c r="F2" s="7"/>
      <c r="G2" s="15"/>
      <c r="H2" s="7"/>
      <c r="I2" s="15"/>
      <c r="J2" s="7"/>
      <c r="K2" s="15"/>
      <c r="L2" s="7"/>
      <c r="M2" s="15"/>
      <c r="N2" s="7"/>
      <c r="O2" s="15"/>
      <c r="P2" s="7"/>
      <c r="Q2" s="15"/>
      <c r="R2" s="7"/>
      <c r="S2" s="15"/>
      <c r="T2" s="7"/>
      <c r="U2" s="15"/>
      <c r="V2" s="7"/>
    </row>
    <row r="3" spans="1:24" ht="8.1" customHeight="1" x14ac:dyDescent="0.2">
      <c r="A3" s="48"/>
      <c r="B3" s="7"/>
      <c r="C3" s="7"/>
      <c r="D3" s="7"/>
      <c r="E3" s="50"/>
      <c r="F3" s="7"/>
      <c r="G3" s="15"/>
      <c r="H3" s="7"/>
      <c r="I3" s="15"/>
      <c r="J3" s="7"/>
      <c r="K3" s="15"/>
      <c r="L3" s="7"/>
      <c r="M3" s="15"/>
      <c r="N3" s="7"/>
      <c r="O3" s="15"/>
      <c r="P3" s="7"/>
      <c r="Q3" s="15"/>
      <c r="R3" s="7"/>
      <c r="S3" s="15"/>
      <c r="T3" s="7"/>
      <c r="U3" s="15"/>
      <c r="V3" s="7"/>
    </row>
    <row r="4" spans="1:24" ht="15" customHeight="1" x14ac:dyDescent="0.2">
      <c r="A4" s="48"/>
      <c r="B4" s="145" t="s">
        <v>113</v>
      </c>
      <c r="C4" s="145"/>
      <c r="D4" s="135"/>
      <c r="E4" s="136"/>
      <c r="F4" s="135"/>
      <c r="G4" s="137"/>
      <c r="H4" s="135"/>
      <c r="I4" s="137"/>
      <c r="J4" s="135"/>
      <c r="K4" s="137"/>
      <c r="L4" s="135"/>
      <c r="M4" s="137"/>
      <c r="N4" s="135"/>
      <c r="O4" s="137"/>
      <c r="P4" s="135"/>
      <c r="Q4" s="137"/>
      <c r="R4" s="135"/>
      <c r="S4" s="137"/>
      <c r="T4" s="135"/>
      <c r="U4" s="137"/>
      <c r="V4" s="135"/>
    </row>
    <row r="5" spans="1:24" ht="15" customHeight="1" x14ac:dyDescent="0.2">
      <c r="A5" s="2"/>
      <c r="B5" s="129" t="s">
        <v>21</v>
      </c>
      <c r="C5" s="94"/>
      <c r="D5" s="7"/>
      <c r="E5" s="5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5" customHeight="1" x14ac:dyDescent="0.2">
      <c r="A6" s="2"/>
      <c r="B6" s="129" t="s">
        <v>22</v>
      </c>
      <c r="C6" s="94"/>
      <c r="D6" s="7"/>
      <c r="E6" s="50"/>
      <c r="F6" s="7"/>
      <c r="G6" s="15"/>
      <c r="H6" s="7"/>
      <c r="I6" s="15"/>
      <c r="J6" s="7"/>
      <c r="K6" s="15"/>
      <c r="L6" s="7"/>
      <c r="M6" s="15"/>
      <c r="N6" s="7"/>
      <c r="O6" s="15"/>
      <c r="P6" s="7"/>
      <c r="Q6" s="15"/>
      <c r="R6" s="7"/>
      <c r="S6" s="15"/>
      <c r="T6" s="7"/>
      <c r="U6" s="15"/>
      <c r="V6" s="7"/>
    </row>
    <row r="7" spans="1:24" ht="9.9499999999999993" customHeight="1" x14ac:dyDescent="0.2">
      <c r="A7" s="2"/>
      <c r="B7" s="9"/>
      <c r="C7" s="49"/>
      <c r="D7" s="7"/>
      <c r="E7" s="50"/>
      <c r="F7" s="7"/>
      <c r="G7" s="15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7"/>
      <c r="U7" s="15"/>
      <c r="V7" s="7"/>
    </row>
    <row r="8" spans="1:24" ht="15" customHeight="1" x14ac:dyDescent="0.2">
      <c r="A8" s="48"/>
      <c r="B8" s="7"/>
      <c r="C8" s="6"/>
      <c r="D8" s="146" t="s">
        <v>113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</row>
    <row r="9" spans="1:24" ht="15" customHeight="1" x14ac:dyDescent="0.2">
      <c r="A9" s="48"/>
      <c r="B9" s="7"/>
      <c r="C9" s="6"/>
      <c r="D9" s="146" t="s">
        <v>114</v>
      </c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</row>
    <row r="10" spans="1:24" ht="8.1" customHeight="1" x14ac:dyDescent="0.2">
      <c r="A10" s="48"/>
      <c r="B10" s="7"/>
      <c r="C10" s="7"/>
      <c r="D10" s="50"/>
      <c r="E10" s="50"/>
      <c r="F10" s="50"/>
      <c r="G10" s="17"/>
      <c r="H10" s="50"/>
      <c r="I10" s="17"/>
      <c r="J10" s="50"/>
      <c r="K10" s="17"/>
      <c r="L10" s="94"/>
      <c r="M10" s="17"/>
      <c r="N10" s="94"/>
      <c r="O10" s="17"/>
      <c r="P10" s="50"/>
      <c r="Q10" s="17"/>
      <c r="R10" s="50"/>
      <c r="S10" s="17"/>
      <c r="T10" s="50"/>
      <c r="U10" s="17"/>
      <c r="V10" s="94"/>
    </row>
    <row r="11" spans="1:24" s="98" customFormat="1" ht="15" customHeight="1" x14ac:dyDescent="0.2">
      <c r="A11" s="51"/>
      <c r="B11" s="52"/>
      <c r="C11" s="35"/>
      <c r="D11" s="16" t="s">
        <v>14</v>
      </c>
      <c r="E11" s="95"/>
      <c r="F11" s="16" t="s">
        <v>15</v>
      </c>
      <c r="G11" s="96"/>
      <c r="H11" s="53" t="s">
        <v>7</v>
      </c>
      <c r="I11" s="96"/>
      <c r="J11" s="53" t="s">
        <v>16</v>
      </c>
      <c r="K11" s="96"/>
      <c r="L11" s="54" t="s">
        <v>8</v>
      </c>
      <c r="M11" s="96"/>
      <c r="N11" s="54" t="s">
        <v>17</v>
      </c>
      <c r="O11" s="97"/>
      <c r="P11" s="16" t="s">
        <v>18</v>
      </c>
      <c r="Q11" s="96"/>
      <c r="R11" s="16" t="s">
        <v>19</v>
      </c>
      <c r="S11" s="96"/>
      <c r="T11" s="16" t="s">
        <v>9</v>
      </c>
      <c r="U11" s="96"/>
      <c r="V11" s="16" t="s">
        <v>10</v>
      </c>
    </row>
    <row r="12" spans="1:24" ht="8.1" customHeight="1" x14ac:dyDescent="0.2">
      <c r="A12" s="48"/>
      <c r="B12" s="7"/>
      <c r="C12" s="6"/>
      <c r="D12" s="55"/>
      <c r="E12" s="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1:24" ht="15" customHeight="1" x14ac:dyDescent="0.2">
      <c r="A13" s="56"/>
      <c r="B13" s="143" t="s">
        <v>115</v>
      </c>
      <c r="C13" s="143"/>
      <c r="D13" s="57">
        <v>49413</v>
      </c>
      <c r="E13" s="25"/>
      <c r="F13" s="57">
        <v>75662</v>
      </c>
      <c r="G13" s="57"/>
      <c r="H13" s="57">
        <v>55695</v>
      </c>
      <c r="I13" s="57"/>
      <c r="J13" s="57">
        <v>80447</v>
      </c>
      <c r="K13" s="57"/>
      <c r="L13" s="57">
        <f>SUM(D13:H13)</f>
        <v>180770</v>
      </c>
      <c r="M13" s="57"/>
      <c r="N13" s="57">
        <f>SUM(D13:J13)</f>
        <v>261217</v>
      </c>
      <c r="O13" s="58"/>
      <c r="P13" s="57">
        <v>61475.071486507302</v>
      </c>
      <c r="Q13" s="57"/>
      <c r="R13" s="57">
        <v>64178.502941126324</v>
      </c>
      <c r="S13" s="57"/>
      <c r="T13" s="57">
        <v>84777.525166951367</v>
      </c>
      <c r="U13" s="57"/>
      <c r="V13" s="25">
        <f>SUM(P13:T13)</f>
        <v>210431.09959458502</v>
      </c>
    </row>
    <row r="14" spans="1:24" ht="9.9499999999999993" customHeight="1" x14ac:dyDescent="0.2">
      <c r="A14" s="59"/>
      <c r="B14" s="133"/>
      <c r="C14" s="134"/>
      <c r="D14" s="61"/>
      <c r="E14" s="19"/>
      <c r="F14" s="61"/>
      <c r="G14" s="62"/>
      <c r="H14" s="61"/>
      <c r="I14" s="62"/>
      <c r="J14" s="61"/>
      <c r="K14" s="62"/>
      <c r="L14" s="61"/>
      <c r="M14" s="62"/>
      <c r="N14" s="61"/>
      <c r="O14" s="62"/>
      <c r="P14" s="61"/>
      <c r="Q14" s="62"/>
      <c r="R14" s="61"/>
      <c r="S14" s="62"/>
      <c r="T14" s="61"/>
      <c r="U14" s="62"/>
      <c r="V14" s="61"/>
    </row>
    <row r="15" spans="1:24" ht="15" customHeight="1" x14ac:dyDescent="0.2">
      <c r="A15" s="59"/>
      <c r="C15" s="131" t="s">
        <v>116</v>
      </c>
      <c r="D15" s="21">
        <v>-8227</v>
      </c>
      <c r="E15" s="69"/>
      <c r="F15" s="21">
        <v>-10541</v>
      </c>
      <c r="G15" s="21"/>
      <c r="H15" s="21">
        <v>-9355</v>
      </c>
      <c r="I15" s="21"/>
      <c r="J15" s="21">
        <v>-12290</v>
      </c>
      <c r="K15" s="21"/>
      <c r="L15" s="21">
        <f>D15+F15+H15</f>
        <v>-28123</v>
      </c>
      <c r="M15" s="21"/>
      <c r="N15" s="21">
        <f>SUM(D15:J15)</f>
        <v>-40413</v>
      </c>
      <c r="O15" s="22"/>
      <c r="P15" s="21">
        <v>-10075.511343783986</v>
      </c>
      <c r="Q15" s="21"/>
      <c r="R15" s="21">
        <v>-13349.311869999998</v>
      </c>
      <c r="S15" s="21"/>
      <c r="T15" s="21">
        <v>-21424.183979302899</v>
      </c>
      <c r="U15" s="21"/>
      <c r="V15" s="21">
        <f>P15+R15+T15</f>
        <v>-44849.007193086887</v>
      </c>
    </row>
    <row r="16" spans="1:24" ht="8.1" customHeight="1" x14ac:dyDescent="0.2">
      <c r="A16" s="59"/>
      <c r="B16" s="60"/>
      <c r="C16" s="61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" customHeight="1" x14ac:dyDescent="0.2">
      <c r="A17" s="56"/>
      <c r="B17" s="143" t="s">
        <v>117</v>
      </c>
      <c r="C17" s="143"/>
      <c r="D17" s="25">
        <f>D13+D15</f>
        <v>41186</v>
      </c>
      <c r="E17" s="25"/>
      <c r="F17" s="25">
        <f>F13+F15</f>
        <v>65121</v>
      </c>
      <c r="G17" s="25"/>
      <c r="H17" s="25">
        <f>H13+H15</f>
        <v>46340</v>
      </c>
      <c r="I17" s="25"/>
      <c r="J17" s="25">
        <f>J13+J15</f>
        <v>68157</v>
      </c>
      <c r="K17" s="25"/>
      <c r="L17" s="57">
        <f>SUM(D17:H17)</f>
        <v>152647</v>
      </c>
      <c r="M17" s="57"/>
      <c r="N17" s="57">
        <f>SUM(D17:J17)</f>
        <v>220804</v>
      </c>
      <c r="O17" s="27"/>
      <c r="P17" s="25">
        <f>P13+P15</f>
        <v>51399.56014272332</v>
      </c>
      <c r="Q17" s="25"/>
      <c r="R17" s="25">
        <f>R13+R15</f>
        <v>50829.191071126326</v>
      </c>
      <c r="S17" s="25"/>
      <c r="T17" s="25">
        <f>T13+T15</f>
        <v>63353.341187648468</v>
      </c>
      <c r="U17" s="25"/>
      <c r="V17" s="25">
        <f>SUM(P17:T17)</f>
        <v>165582.09240149811</v>
      </c>
    </row>
    <row r="18" spans="1:22" ht="8.1" customHeight="1" x14ac:dyDescent="0.2">
      <c r="A18" s="59"/>
      <c r="B18" s="60"/>
      <c r="C18" s="61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" customHeight="1" x14ac:dyDescent="0.2">
      <c r="A19" s="59"/>
      <c r="B19" s="60"/>
      <c r="C19" s="131" t="s">
        <v>123</v>
      </c>
      <c r="D19" s="23">
        <v>-32674</v>
      </c>
      <c r="E19" s="69"/>
      <c r="F19" s="23">
        <v>-41946</v>
      </c>
      <c r="G19" s="21"/>
      <c r="H19" s="23">
        <v>-34240</v>
      </c>
      <c r="I19" s="21"/>
      <c r="J19" s="23">
        <v>-44908</v>
      </c>
      <c r="K19" s="21"/>
      <c r="L19" s="23">
        <f>D19+F19+H19</f>
        <v>-108860</v>
      </c>
      <c r="M19" s="21"/>
      <c r="N19" s="23">
        <f>SUM(D19:J19)</f>
        <v>-153768</v>
      </c>
      <c r="O19" s="22"/>
      <c r="P19" s="23">
        <v>-35947.986236646961</v>
      </c>
      <c r="Q19" s="21"/>
      <c r="R19" s="23">
        <v>-33044.163208815837</v>
      </c>
      <c r="S19" s="21"/>
      <c r="T19" s="23">
        <v>-40302.450901172</v>
      </c>
      <c r="U19" s="21"/>
      <c r="V19" s="23">
        <f>P19+R19+T19</f>
        <v>-109294.6003466348</v>
      </c>
    </row>
    <row r="20" spans="1:22" ht="8.1" customHeight="1" x14ac:dyDescent="0.2">
      <c r="A20" s="59"/>
      <c r="B20" s="60"/>
      <c r="C20" s="61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" customHeight="1" x14ac:dyDescent="0.2">
      <c r="A21" s="56"/>
      <c r="B21" s="142" t="s">
        <v>118</v>
      </c>
      <c r="C21" s="142"/>
      <c r="D21" s="63">
        <f>D17+D19</f>
        <v>8512</v>
      </c>
      <c r="E21" s="63"/>
      <c r="F21" s="63">
        <f t="shared" ref="F21:H21" si="0">F17+F19</f>
        <v>23175</v>
      </c>
      <c r="G21" s="63"/>
      <c r="H21" s="63">
        <f t="shared" si="0"/>
        <v>12100</v>
      </c>
      <c r="I21" s="63"/>
      <c r="J21" s="63">
        <f>J17+J19</f>
        <v>23249</v>
      </c>
      <c r="K21" s="63"/>
      <c r="L21" s="57">
        <f>SUM(D21:H21)</f>
        <v>43787</v>
      </c>
      <c r="M21" s="57"/>
      <c r="N21" s="57">
        <f>SUM(D21:J21)</f>
        <v>67036</v>
      </c>
      <c r="O21" s="64"/>
      <c r="P21" s="63">
        <f>P17+P19</f>
        <v>15451.573906076359</v>
      </c>
      <c r="Q21" s="63"/>
      <c r="R21" s="63">
        <f t="shared" ref="R21:T21" si="1">R17+R19</f>
        <v>17785.02786231049</v>
      </c>
      <c r="S21" s="63"/>
      <c r="T21" s="63">
        <f t="shared" si="1"/>
        <v>23050.890286476468</v>
      </c>
      <c r="U21" s="63"/>
      <c r="V21" s="25">
        <f>SUM(P21:T21)</f>
        <v>56287.492054863316</v>
      </c>
    </row>
    <row r="22" spans="1:22" ht="8.1" customHeight="1" x14ac:dyDescent="0.2">
      <c r="A22" s="59"/>
      <c r="B22" s="60"/>
      <c r="C22" s="61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" customHeight="1" x14ac:dyDescent="0.2">
      <c r="A23" s="59"/>
      <c r="B23" s="144" t="s">
        <v>124</v>
      </c>
      <c r="C23" s="144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8.1" customHeight="1" x14ac:dyDescent="0.2">
      <c r="A24" s="59"/>
      <c r="B24" s="60"/>
      <c r="C24" s="61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 x14ac:dyDescent="0.2">
      <c r="A25" s="59"/>
      <c r="B25" s="60"/>
      <c r="C25" s="131" t="s">
        <v>119</v>
      </c>
      <c r="D25" s="21">
        <v>-6307</v>
      </c>
      <c r="E25" s="69"/>
      <c r="F25" s="21">
        <v>-8009.1373800000001</v>
      </c>
      <c r="G25" s="21"/>
      <c r="H25" s="21">
        <v>-3199.8626199999999</v>
      </c>
      <c r="I25" s="21"/>
      <c r="J25" s="21">
        <v>-10786</v>
      </c>
      <c r="K25" s="21"/>
      <c r="L25" s="21">
        <f t="shared" ref="L25:L28" si="2">D25+F25+H25</f>
        <v>-17516</v>
      </c>
      <c r="M25" s="21"/>
      <c r="N25" s="21">
        <f>SUM(D25:J25)</f>
        <v>-28302</v>
      </c>
      <c r="O25" s="22"/>
      <c r="P25" s="21">
        <v>-7268.777086344212</v>
      </c>
      <c r="Q25" s="21"/>
      <c r="R25" s="21">
        <v>-4500.5374270154125</v>
      </c>
      <c r="S25" s="21"/>
      <c r="T25" s="21">
        <v>-5923.2740317461903</v>
      </c>
      <c r="U25" s="21"/>
      <c r="V25" s="21">
        <f>P25+R25+T25</f>
        <v>-17692.588545105813</v>
      </c>
    </row>
    <row r="26" spans="1:22" ht="15" customHeight="1" x14ac:dyDescent="0.2">
      <c r="A26" s="59"/>
      <c r="B26" s="60"/>
      <c r="C26" s="131" t="s">
        <v>120</v>
      </c>
      <c r="D26" s="21">
        <v>-5459</v>
      </c>
      <c r="E26" s="69"/>
      <c r="F26" s="21">
        <v>-5415</v>
      </c>
      <c r="G26" s="21"/>
      <c r="H26" s="21">
        <v>-5968</v>
      </c>
      <c r="I26" s="21"/>
      <c r="J26" s="21">
        <v>-6075</v>
      </c>
      <c r="K26" s="21"/>
      <c r="L26" s="21">
        <f t="shared" si="2"/>
        <v>-16842</v>
      </c>
      <c r="M26" s="21"/>
      <c r="N26" s="21">
        <f>SUM(D26:J26)</f>
        <v>-22917</v>
      </c>
      <c r="O26" s="22"/>
      <c r="P26" s="21">
        <v>-5109.4044557302404</v>
      </c>
      <c r="Q26" s="21"/>
      <c r="R26" s="21">
        <v>-4651.6225209141394</v>
      </c>
      <c r="S26" s="21"/>
      <c r="T26" s="21">
        <v>-5525.4921310221198</v>
      </c>
      <c r="U26" s="21"/>
      <c r="V26" s="21">
        <f>P26+R26+T26</f>
        <v>-15286.5191076665</v>
      </c>
    </row>
    <row r="27" spans="1:22" ht="15" customHeight="1" x14ac:dyDescent="0.2">
      <c r="A27" s="65"/>
      <c r="B27" s="66"/>
      <c r="C27" s="131" t="s">
        <v>121</v>
      </c>
      <c r="D27" s="21">
        <v>-5854</v>
      </c>
      <c r="E27" s="69"/>
      <c r="F27" s="21">
        <v>-6186</v>
      </c>
      <c r="G27" s="21"/>
      <c r="H27" s="21">
        <v>-6848</v>
      </c>
      <c r="I27" s="21"/>
      <c r="J27" s="21">
        <v>-7913</v>
      </c>
      <c r="K27" s="21"/>
      <c r="L27" s="21">
        <f t="shared" si="2"/>
        <v>-18888</v>
      </c>
      <c r="M27" s="21"/>
      <c r="N27" s="21">
        <f>SUM(D27:J27)</f>
        <v>-26801</v>
      </c>
      <c r="O27" s="22"/>
      <c r="P27" s="21">
        <v>-6812.8157699999956</v>
      </c>
      <c r="Q27" s="21"/>
      <c r="R27" s="21">
        <v>-5579.0288500000152</v>
      </c>
      <c r="S27" s="21"/>
      <c r="T27" s="21">
        <v>-7432.5851899999898</v>
      </c>
      <c r="U27" s="21"/>
      <c r="V27" s="21">
        <f>P27+R27+T27</f>
        <v>-19824.429810000001</v>
      </c>
    </row>
    <row r="28" spans="1:22" ht="15" customHeight="1" x14ac:dyDescent="0.2">
      <c r="A28" s="65"/>
      <c r="B28" s="66"/>
      <c r="C28" s="131" t="s">
        <v>122</v>
      </c>
      <c r="D28" s="23">
        <v>235</v>
      </c>
      <c r="E28" s="69"/>
      <c r="F28" s="23">
        <v>626</v>
      </c>
      <c r="G28" s="21"/>
      <c r="H28" s="23">
        <v>5109</v>
      </c>
      <c r="I28" s="21"/>
      <c r="J28" s="23">
        <v>-830</v>
      </c>
      <c r="K28" s="21"/>
      <c r="L28" s="23">
        <f t="shared" si="2"/>
        <v>5970</v>
      </c>
      <c r="M28" s="21"/>
      <c r="N28" s="23">
        <f>SUM(D28:J28)</f>
        <v>5140</v>
      </c>
      <c r="O28" s="22"/>
      <c r="P28" s="23">
        <v>-384.53783999999996</v>
      </c>
      <c r="Q28" s="21"/>
      <c r="R28" s="23">
        <v>132.75840999999946</v>
      </c>
      <c r="S28" s="21"/>
      <c r="T28" s="23">
        <v>4202.4819600000001</v>
      </c>
      <c r="U28" s="21"/>
      <c r="V28" s="23">
        <f>P28+R28+T28</f>
        <v>3950.7025299999996</v>
      </c>
    </row>
    <row r="29" spans="1:22" ht="8.1" customHeight="1" x14ac:dyDescent="0.2">
      <c r="A29" s="59"/>
      <c r="B29" s="60"/>
      <c r="C29" s="61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5" customHeight="1" x14ac:dyDescent="0.2">
      <c r="A30" s="59"/>
      <c r="B30" s="60"/>
      <c r="C30" s="61" t="s">
        <v>11</v>
      </c>
      <c r="D30" s="67">
        <f>SUM(D25:D29)</f>
        <v>-17385</v>
      </c>
      <c r="E30" s="99"/>
      <c r="F30" s="67">
        <f t="shared" ref="F30:J30" si="3">SUM(F25:F29)</f>
        <v>-18984.13738</v>
      </c>
      <c r="G30" s="67"/>
      <c r="H30" s="67">
        <f t="shared" si="3"/>
        <v>-10906.86262</v>
      </c>
      <c r="I30" s="67"/>
      <c r="J30" s="67">
        <f t="shared" si="3"/>
        <v>-25604</v>
      </c>
      <c r="K30" s="63"/>
      <c r="L30" s="68">
        <f>SUM(D30:H30)</f>
        <v>-47276</v>
      </c>
      <c r="M30" s="63"/>
      <c r="N30" s="67">
        <f>SUM(D30:J30)</f>
        <v>-72880</v>
      </c>
      <c r="O30" s="64"/>
      <c r="P30" s="67">
        <f t="shared" ref="P30:T30" si="4">SUM(P25:P29)</f>
        <v>-19575.535152074448</v>
      </c>
      <c r="Q30" s="63"/>
      <c r="R30" s="67">
        <f t="shared" si="4"/>
        <v>-14598.430387929566</v>
      </c>
      <c r="S30" s="63"/>
      <c r="T30" s="67">
        <f t="shared" si="4"/>
        <v>-14678.869392768298</v>
      </c>
      <c r="U30" s="63"/>
      <c r="V30" s="68">
        <f>SUM(P30:T30)</f>
        <v>-48852.834932772312</v>
      </c>
    </row>
    <row r="31" spans="1:22" ht="8.1" customHeight="1" x14ac:dyDescent="0.2">
      <c r="A31" s="59"/>
      <c r="B31" s="60"/>
      <c r="C31" s="61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5" customHeight="1" x14ac:dyDescent="0.2">
      <c r="A32" s="56"/>
      <c r="B32" s="144" t="s">
        <v>125</v>
      </c>
      <c r="C32" s="144"/>
      <c r="D32" s="63">
        <f>D30+D21</f>
        <v>-8873</v>
      </c>
      <c r="E32" s="63"/>
      <c r="F32" s="63">
        <f t="shared" ref="F32:J32" si="5">F30+F21</f>
        <v>4190.8626199999999</v>
      </c>
      <c r="G32" s="63"/>
      <c r="H32" s="63">
        <f t="shared" si="5"/>
        <v>1193.1373800000001</v>
      </c>
      <c r="I32" s="63"/>
      <c r="J32" s="63">
        <f t="shared" si="5"/>
        <v>-2355</v>
      </c>
      <c r="K32" s="63"/>
      <c r="L32" s="57">
        <f>SUM(D32:H32)</f>
        <v>-3489</v>
      </c>
      <c r="M32" s="63"/>
      <c r="N32" s="57">
        <f>SUM(D32:J32)</f>
        <v>-5844</v>
      </c>
      <c r="O32" s="64"/>
      <c r="P32" s="63">
        <f t="shared" ref="P32:T32" si="6">P30+P21</f>
        <v>-4123.961245998089</v>
      </c>
      <c r="Q32" s="63"/>
      <c r="R32" s="63">
        <f t="shared" si="6"/>
        <v>3186.5974743809238</v>
      </c>
      <c r="S32" s="63"/>
      <c r="T32" s="63">
        <f t="shared" si="6"/>
        <v>8372.0208937081698</v>
      </c>
      <c r="U32" s="63"/>
      <c r="V32" s="57">
        <f>SUM(P32:T32)</f>
        <v>7434.6571220910046</v>
      </c>
    </row>
    <row r="33" spans="1:22" ht="8.1" customHeight="1" x14ac:dyDescent="0.2">
      <c r="A33" s="59"/>
      <c r="B33" s="60"/>
      <c r="C33" s="61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5" customHeight="1" x14ac:dyDescent="0.2">
      <c r="A34" s="59"/>
      <c r="B34" s="60"/>
      <c r="C34" s="131" t="s">
        <v>126</v>
      </c>
      <c r="D34" s="21">
        <v>-8606</v>
      </c>
      <c r="E34" s="69"/>
      <c r="F34" s="21">
        <v>-5095</v>
      </c>
      <c r="G34" s="21"/>
      <c r="H34" s="21">
        <v>-6772</v>
      </c>
      <c r="I34" s="21"/>
      <c r="J34" s="21">
        <v>-7247</v>
      </c>
      <c r="K34" s="21"/>
      <c r="L34" s="21">
        <f t="shared" ref="L34:L35" si="7">D34+F34+H34</f>
        <v>-20473</v>
      </c>
      <c r="M34" s="21"/>
      <c r="N34" s="21">
        <f>SUM(D34:J34)</f>
        <v>-27720</v>
      </c>
      <c r="O34" s="22"/>
      <c r="P34" s="21">
        <v>-8376.5130114384756</v>
      </c>
      <c r="Q34" s="21"/>
      <c r="R34" s="21">
        <v>-4982.3914719979548</v>
      </c>
      <c r="S34" s="21"/>
      <c r="T34" s="21">
        <v>-4431</v>
      </c>
      <c r="U34" s="21"/>
      <c r="V34" s="21">
        <f>P34+R34+T34</f>
        <v>-17789.904483436432</v>
      </c>
    </row>
    <row r="35" spans="1:22" ht="15" customHeight="1" x14ac:dyDescent="0.2">
      <c r="A35" s="59"/>
      <c r="B35" s="60"/>
      <c r="C35" s="131" t="s">
        <v>127</v>
      </c>
      <c r="D35" s="21">
        <v>3969</v>
      </c>
      <c r="E35" s="69"/>
      <c r="F35" s="21">
        <v>3878</v>
      </c>
      <c r="G35" s="21"/>
      <c r="H35" s="21">
        <v>5337</v>
      </c>
      <c r="I35" s="21"/>
      <c r="J35" s="21">
        <v>5715</v>
      </c>
      <c r="K35" s="21"/>
      <c r="L35" s="21">
        <f t="shared" si="7"/>
        <v>13184</v>
      </c>
      <c r="M35" s="21"/>
      <c r="N35" s="21">
        <f>SUM(D35:J35)</f>
        <v>18899</v>
      </c>
      <c r="O35" s="22"/>
      <c r="P35" s="21">
        <v>6120.6784111840952</v>
      </c>
      <c r="Q35" s="21"/>
      <c r="R35" s="21">
        <v>2361.3496109937605</v>
      </c>
      <c r="S35" s="21"/>
      <c r="T35" s="21">
        <v>3288</v>
      </c>
      <c r="U35" s="21"/>
      <c r="V35" s="21">
        <f>P35+R35+T35</f>
        <v>11770.028022177856</v>
      </c>
    </row>
    <row r="36" spans="1:22" ht="8.1" customHeight="1" x14ac:dyDescent="0.2">
      <c r="A36" s="59"/>
      <c r="B36" s="60"/>
      <c r="C36" s="61"/>
      <c r="D36" s="61"/>
      <c r="E36" s="19"/>
      <c r="F36" s="61"/>
      <c r="G36" s="62"/>
      <c r="H36" s="61"/>
      <c r="I36" s="62"/>
      <c r="J36" s="61"/>
      <c r="K36" s="62"/>
      <c r="L36" s="61"/>
      <c r="M36" s="62"/>
      <c r="N36" s="61"/>
      <c r="O36" s="62"/>
      <c r="P36" s="61"/>
      <c r="Q36" s="62"/>
      <c r="R36" s="61"/>
      <c r="S36" s="62"/>
      <c r="T36" s="61"/>
      <c r="U36" s="62"/>
      <c r="V36" s="61"/>
    </row>
    <row r="37" spans="1:22" ht="15" customHeight="1" x14ac:dyDescent="0.2">
      <c r="A37" s="59"/>
      <c r="B37" s="142" t="s">
        <v>128</v>
      </c>
      <c r="C37" s="142"/>
      <c r="D37" s="68">
        <f>D32+D34+D35</f>
        <v>-13510</v>
      </c>
      <c r="E37" s="99"/>
      <c r="F37" s="68">
        <f>F32+F34+F35</f>
        <v>2973.8626199999999</v>
      </c>
      <c r="G37" s="57"/>
      <c r="H37" s="68">
        <f>H32+H34+H35</f>
        <v>-241.86261999999988</v>
      </c>
      <c r="I37" s="57"/>
      <c r="J37" s="68">
        <f>J32+J34+J35</f>
        <v>-3887</v>
      </c>
      <c r="K37" s="57"/>
      <c r="L37" s="68">
        <f>SUM(D37:H37)</f>
        <v>-10778</v>
      </c>
      <c r="M37" s="57"/>
      <c r="N37" s="68">
        <f>SUM(D37:J37)</f>
        <v>-14665</v>
      </c>
      <c r="O37" s="58"/>
      <c r="P37" s="68">
        <f>P32+P34+P35</f>
        <v>-6379.7958462524693</v>
      </c>
      <c r="Q37" s="57"/>
      <c r="R37" s="68">
        <f>R32+R34+R35</f>
        <v>565.55561337672953</v>
      </c>
      <c r="S37" s="57"/>
      <c r="T37" s="68">
        <f>T32+T34+T35</f>
        <v>7229.0208937081698</v>
      </c>
      <c r="U37" s="57"/>
      <c r="V37" s="68">
        <f>SUM(P37:T37)</f>
        <v>1414.7806608324299</v>
      </c>
    </row>
    <row r="38" spans="1:22" ht="8.1" customHeight="1" x14ac:dyDescent="0.2">
      <c r="A38" s="59"/>
      <c r="B38" s="60"/>
      <c r="C38" s="61"/>
      <c r="D38" s="61"/>
      <c r="E38" s="19"/>
      <c r="F38" s="61"/>
      <c r="G38" s="62"/>
      <c r="H38" s="61"/>
      <c r="I38" s="62"/>
      <c r="J38" s="61"/>
      <c r="K38" s="62"/>
      <c r="L38" s="61"/>
      <c r="M38" s="62"/>
      <c r="N38" s="61"/>
      <c r="O38" s="62"/>
      <c r="P38" s="61"/>
      <c r="Q38" s="62"/>
      <c r="R38" s="61"/>
      <c r="S38" s="62"/>
      <c r="T38" s="61"/>
      <c r="U38" s="62"/>
      <c r="V38" s="61"/>
    </row>
    <row r="39" spans="1:22" ht="15" customHeight="1" x14ac:dyDescent="0.2">
      <c r="A39" s="59"/>
      <c r="B39" s="60"/>
      <c r="C39" s="131" t="s">
        <v>89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70"/>
      <c r="P39" s="21"/>
      <c r="Q39" s="69"/>
      <c r="R39" s="21"/>
      <c r="S39" s="69"/>
      <c r="T39" s="21"/>
      <c r="U39" s="69"/>
      <c r="V39" s="21"/>
    </row>
    <row r="40" spans="1:22" ht="15" customHeight="1" x14ac:dyDescent="0.2">
      <c r="A40" s="59"/>
      <c r="B40" s="60"/>
      <c r="C40" s="131" t="s">
        <v>26</v>
      </c>
      <c r="D40" s="69">
        <v>-1662</v>
      </c>
      <c r="E40" s="69"/>
      <c r="F40" s="69">
        <v>-27</v>
      </c>
      <c r="G40" s="69"/>
      <c r="H40" s="69">
        <v>195</v>
      </c>
      <c r="I40" s="69"/>
      <c r="J40" s="69">
        <v>582</v>
      </c>
      <c r="K40" s="69"/>
      <c r="L40" s="21">
        <f>D40+F40+H40</f>
        <v>-1494</v>
      </c>
      <c r="M40" s="69"/>
      <c r="N40" s="21">
        <f>SUM(D40:J40)</f>
        <v>-912</v>
      </c>
      <c r="O40" s="70"/>
      <c r="P40" s="21">
        <v>-1863.5201502504642</v>
      </c>
      <c r="Q40" s="69"/>
      <c r="R40" s="21">
        <v>888.12015025046423</v>
      </c>
      <c r="S40" s="69"/>
      <c r="T40" s="21">
        <v>572</v>
      </c>
      <c r="U40" s="69"/>
      <c r="V40" s="21">
        <f>P40+R40+T40</f>
        <v>-403.4</v>
      </c>
    </row>
    <row r="41" spans="1:22" ht="15" customHeight="1" x14ac:dyDescent="0.2">
      <c r="A41" s="59"/>
      <c r="B41" s="60"/>
      <c r="C41" s="131" t="s">
        <v>12</v>
      </c>
      <c r="D41" s="23">
        <v>0</v>
      </c>
      <c r="E41" s="69"/>
      <c r="F41" s="23">
        <v>1881</v>
      </c>
      <c r="G41" s="21"/>
      <c r="H41" s="23">
        <v>-1881</v>
      </c>
      <c r="I41" s="21"/>
      <c r="J41" s="23">
        <v>2611</v>
      </c>
      <c r="K41" s="21"/>
      <c r="L41" s="23">
        <f t="shared" ref="L41" si="8">D41+F41+H41</f>
        <v>0</v>
      </c>
      <c r="M41" s="21"/>
      <c r="N41" s="23">
        <f>SUM(D41:J41)</f>
        <v>2611</v>
      </c>
      <c r="O41" s="22"/>
      <c r="P41" s="23">
        <v>0</v>
      </c>
      <c r="Q41" s="21"/>
      <c r="R41" s="23">
        <v>0</v>
      </c>
      <c r="S41" s="21"/>
      <c r="T41" s="23"/>
      <c r="U41" s="21"/>
      <c r="V41" s="23">
        <f>P41+R41+T41</f>
        <v>0</v>
      </c>
    </row>
    <row r="42" spans="1:22" ht="8.1" customHeight="1" x14ac:dyDescent="0.2">
      <c r="A42" s="59"/>
      <c r="B42" s="60"/>
      <c r="C42" s="61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5" customHeight="1" x14ac:dyDescent="0.2">
      <c r="A43" s="59"/>
      <c r="B43" s="142" t="s">
        <v>130</v>
      </c>
      <c r="C43" s="142"/>
      <c r="D43" s="63">
        <f>D37+D40+D41</f>
        <v>-15172</v>
      </c>
      <c r="E43" s="99"/>
      <c r="F43" s="63">
        <f>F37+F40+F41</f>
        <v>4827.8626199999999</v>
      </c>
      <c r="G43" s="63"/>
      <c r="H43" s="63">
        <f>H37+H40+H41</f>
        <v>-1927.8626199999999</v>
      </c>
      <c r="I43" s="63"/>
      <c r="J43" s="63">
        <f>J37+J40+J41</f>
        <v>-694</v>
      </c>
      <c r="K43" s="63"/>
      <c r="L43" s="57">
        <f>SUM(D43:H43)</f>
        <v>-12272</v>
      </c>
      <c r="M43" s="63"/>
      <c r="N43" s="57">
        <f>SUM(D43:J43)</f>
        <v>-12966</v>
      </c>
      <c r="O43" s="64"/>
      <c r="P43" s="63">
        <f>P37+P40+P41</f>
        <v>-8243.3159965029336</v>
      </c>
      <c r="Q43" s="63"/>
      <c r="R43" s="63">
        <f>R37+R40+R41</f>
        <v>1453.6757636271936</v>
      </c>
      <c r="S43" s="63"/>
      <c r="T43" s="63">
        <f>T37+T40+T41</f>
        <v>7801.0208937081698</v>
      </c>
      <c r="U43" s="63"/>
      <c r="V43" s="57">
        <f>SUM(P43:T43)</f>
        <v>1011.3806608324303</v>
      </c>
    </row>
    <row r="44" spans="1:22" ht="8.1" customHeight="1" x14ac:dyDescent="0.2">
      <c r="A44" s="59"/>
      <c r="B44" s="60"/>
      <c r="C44" s="61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5" customHeight="1" x14ac:dyDescent="0.2">
      <c r="A45" s="59"/>
      <c r="B45" s="142" t="s">
        <v>131</v>
      </c>
      <c r="C45" s="14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8.1" customHeight="1" x14ac:dyDescent="0.2">
      <c r="A46" s="59"/>
      <c r="B46" s="60"/>
      <c r="C46" s="6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5" customHeight="1" x14ac:dyDescent="0.2">
      <c r="A47" s="59"/>
      <c r="B47" s="60"/>
      <c r="C47" s="20" t="s">
        <v>132</v>
      </c>
      <c r="D47" s="100">
        <v>17531</v>
      </c>
      <c r="E47" s="69"/>
      <c r="F47" s="100">
        <v>0</v>
      </c>
      <c r="G47" s="69"/>
      <c r="H47" s="100">
        <v>7609</v>
      </c>
      <c r="I47" s="69"/>
      <c r="J47" s="100">
        <v>-471</v>
      </c>
      <c r="K47" s="69"/>
      <c r="L47" s="23">
        <f t="shared" ref="L47" si="9">D47+F47+H47</f>
        <v>25140</v>
      </c>
      <c r="M47" s="69"/>
      <c r="N47" s="100">
        <f>SUM(D47:J47)</f>
        <v>24669</v>
      </c>
      <c r="O47" s="70"/>
      <c r="P47" s="23">
        <v>7422.5</v>
      </c>
      <c r="Q47" s="69"/>
      <c r="R47" s="23">
        <v>0</v>
      </c>
      <c r="S47" s="69"/>
      <c r="T47" s="23">
        <v>0</v>
      </c>
      <c r="U47" s="69"/>
      <c r="V47" s="23">
        <f>P47+R47+T47</f>
        <v>7422.5</v>
      </c>
    </row>
    <row r="48" spans="1:22" ht="8.1" customHeight="1" x14ac:dyDescent="0.2">
      <c r="A48" s="59"/>
      <c r="B48" s="94"/>
      <c r="C48" s="6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5" customHeight="1" x14ac:dyDescent="0.2">
      <c r="A49" s="59"/>
      <c r="B49" s="142" t="s">
        <v>133</v>
      </c>
      <c r="C49" s="142"/>
      <c r="D49" s="101">
        <f>D47</f>
        <v>17531</v>
      </c>
      <c r="E49" s="101"/>
      <c r="F49" s="101">
        <f t="shared" ref="F49" si="10">F47</f>
        <v>0</v>
      </c>
      <c r="G49" s="101"/>
      <c r="H49" s="101">
        <f>H47</f>
        <v>7609</v>
      </c>
      <c r="I49" s="101"/>
      <c r="J49" s="101">
        <f>J47</f>
        <v>-471</v>
      </c>
      <c r="K49" s="101"/>
      <c r="L49" s="101">
        <f>L47</f>
        <v>25140</v>
      </c>
      <c r="M49" s="101"/>
      <c r="N49" s="101">
        <f>N47</f>
        <v>24669</v>
      </c>
      <c r="O49" s="102"/>
      <c r="P49" s="68">
        <f>P47</f>
        <v>7422.5</v>
      </c>
      <c r="Q49" s="101"/>
      <c r="R49" s="68">
        <f>R47</f>
        <v>0</v>
      </c>
      <c r="S49" s="101"/>
      <c r="T49" s="68">
        <f>T47</f>
        <v>0</v>
      </c>
      <c r="U49" s="101"/>
      <c r="V49" s="68">
        <f>P49+R49+T49</f>
        <v>7422.5</v>
      </c>
    </row>
    <row r="50" spans="1:22" ht="8.1" customHeight="1" x14ac:dyDescent="0.2">
      <c r="A50" s="59"/>
      <c r="B50" s="60"/>
      <c r="C50" s="61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5" customHeight="1" thickBot="1" x14ac:dyDescent="0.25">
      <c r="A51" s="59"/>
      <c r="B51" s="138" t="s">
        <v>129</v>
      </c>
      <c r="C51" s="138"/>
      <c r="D51" s="103">
        <f>D49+D43</f>
        <v>2359</v>
      </c>
      <c r="E51" s="99"/>
      <c r="F51" s="103">
        <f>F49+F43</f>
        <v>4827.8626199999999</v>
      </c>
      <c r="G51" s="63"/>
      <c r="H51" s="103">
        <f>H49+H43</f>
        <v>5681.1373800000001</v>
      </c>
      <c r="I51" s="63"/>
      <c r="J51" s="103">
        <f>J49+J43</f>
        <v>-1165</v>
      </c>
      <c r="K51" s="63"/>
      <c r="L51" s="103">
        <f>D51+F51+H51</f>
        <v>12868</v>
      </c>
      <c r="M51" s="63"/>
      <c r="N51" s="103">
        <f>SUM(D51:J51)</f>
        <v>11703</v>
      </c>
      <c r="O51" s="64"/>
      <c r="P51" s="104">
        <f>P49+P43</f>
        <v>-820.81599650293356</v>
      </c>
      <c r="Q51" s="63"/>
      <c r="R51" s="104">
        <f>R49+R43</f>
        <v>1453.6757636271936</v>
      </c>
      <c r="S51" s="63"/>
      <c r="T51" s="104">
        <f>T49+T43</f>
        <v>7801.0208937081698</v>
      </c>
      <c r="U51" s="63"/>
      <c r="V51" s="104">
        <f>P51+R51+T51</f>
        <v>8433.8806608324303</v>
      </c>
    </row>
    <row r="52" spans="1:22" ht="13.5" thickTop="1" x14ac:dyDescent="0.2"/>
  </sheetData>
  <mergeCells count="13">
    <mergeCell ref="B13:C13"/>
    <mergeCell ref="B2:C2"/>
    <mergeCell ref="B4:C4"/>
    <mergeCell ref="D8:V8"/>
    <mergeCell ref="D9:V9"/>
    <mergeCell ref="B45:C45"/>
    <mergeCell ref="B49:C49"/>
    <mergeCell ref="B17:C17"/>
    <mergeCell ref="B21:C21"/>
    <mergeCell ref="B23:C23"/>
    <mergeCell ref="B32:C32"/>
    <mergeCell ref="B37:C37"/>
    <mergeCell ref="B43:C4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5"/>
  <sheetViews>
    <sheetView showGridLines="0" workbookViewId="0">
      <selection activeCell="E4" sqref="E4"/>
    </sheetView>
  </sheetViews>
  <sheetFormatPr defaultRowHeight="12.75" x14ac:dyDescent="0.2"/>
  <cols>
    <col min="1" max="1" width="1.7109375" style="128" customWidth="1"/>
    <col min="2" max="2" width="36.140625" style="94" bestFit="1" customWidth="1"/>
    <col min="3" max="3" width="8.7109375" style="94" customWidth="1"/>
    <col min="4" max="4" width="1" style="94" customWidth="1"/>
    <col min="5" max="5" width="8.7109375" style="94" customWidth="1"/>
    <col min="6" max="6" width="1" style="94" customWidth="1"/>
    <col min="7" max="7" width="8.7109375" style="94" customWidth="1"/>
    <col min="8" max="8" width="1" style="94" customWidth="1"/>
    <col min="9" max="9" width="8.7109375" style="94" customWidth="1"/>
    <col min="10" max="10" width="1" style="94" customWidth="1"/>
    <col min="11" max="11" width="8.7109375" style="94" customWidth="1"/>
    <col min="12" max="12" width="1" style="94" customWidth="1"/>
    <col min="13" max="13" width="8.7109375" style="94" customWidth="1"/>
    <col min="14" max="14" width="2.7109375" style="94" customWidth="1"/>
    <col min="15" max="15" width="8.7109375" style="94" customWidth="1"/>
    <col min="16" max="16" width="1" style="94" customWidth="1"/>
    <col min="17" max="17" width="8.7109375" style="94" customWidth="1"/>
    <col min="18" max="18" width="1" style="94" customWidth="1"/>
    <col min="19" max="19" width="8.7109375" style="94" customWidth="1"/>
    <col min="20" max="20" width="1" style="94" customWidth="1"/>
    <col min="21" max="21" width="8.7109375" style="94" customWidth="1"/>
    <col min="22" max="16384" width="9.140625" style="94"/>
  </cols>
  <sheetData>
    <row r="1" spans="1:66" x14ac:dyDescent="0.2">
      <c r="A1" s="1"/>
    </row>
    <row r="2" spans="1:66" x14ac:dyDescent="0.2">
      <c r="A2" s="1"/>
      <c r="B2" s="141" t="s">
        <v>1</v>
      </c>
      <c r="C2" s="141"/>
    </row>
    <row r="3" spans="1:66" x14ac:dyDescent="0.2">
      <c r="A3" s="1"/>
      <c r="B3" s="6"/>
      <c r="C3" s="6"/>
    </row>
    <row r="4" spans="1:66" ht="15" customHeight="1" x14ac:dyDescent="0.2">
      <c r="A4" s="1"/>
      <c r="B4" s="147" t="s">
        <v>134</v>
      </c>
      <c r="C4" s="147"/>
    </row>
    <row r="5" spans="1:66" ht="15" customHeight="1" x14ac:dyDescent="0.2">
      <c r="A5" s="1"/>
      <c r="B5" s="129" t="s">
        <v>21</v>
      </c>
      <c r="C5" s="129"/>
    </row>
    <row r="6" spans="1:66" s="93" customFormat="1" ht="15" customHeight="1" x14ac:dyDescent="0.2">
      <c r="A6" s="2"/>
      <c r="B6" s="129" t="s">
        <v>22</v>
      </c>
      <c r="C6" s="129"/>
      <c r="D6" s="7"/>
      <c r="E6" s="50"/>
      <c r="F6" s="7"/>
      <c r="G6" s="15"/>
      <c r="H6" s="7"/>
      <c r="I6" s="15"/>
      <c r="J6" s="7"/>
      <c r="K6" s="15"/>
      <c r="L6" s="7"/>
      <c r="M6" s="15"/>
      <c r="N6" s="7"/>
      <c r="O6" s="15"/>
      <c r="P6" s="7"/>
      <c r="Q6" s="15"/>
      <c r="R6" s="7"/>
      <c r="S6" s="15"/>
      <c r="T6" s="7"/>
      <c r="U6" s="15"/>
      <c r="V6" s="7"/>
    </row>
    <row r="7" spans="1:66" s="93" customFormat="1" ht="9.9499999999999993" customHeight="1" x14ac:dyDescent="0.2">
      <c r="A7" s="2"/>
      <c r="B7" s="49"/>
      <c r="D7" s="7"/>
      <c r="E7" s="50"/>
      <c r="F7" s="7"/>
      <c r="G7" s="15"/>
      <c r="H7" s="7"/>
      <c r="I7" s="15"/>
      <c r="J7" s="7"/>
      <c r="K7" s="15"/>
      <c r="L7" s="7"/>
      <c r="M7" s="15"/>
      <c r="N7" s="7"/>
      <c r="O7" s="15"/>
      <c r="P7" s="7"/>
      <c r="Q7" s="15"/>
      <c r="R7" s="7"/>
      <c r="S7" s="15"/>
      <c r="T7" s="7"/>
      <c r="U7" s="15"/>
      <c r="V7" s="7"/>
    </row>
    <row r="8" spans="1:66" ht="15" customHeight="1" x14ac:dyDescent="0.2">
      <c r="A8" s="1"/>
      <c r="C8" s="146" t="s">
        <v>135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</row>
    <row r="9" spans="1:66" ht="9.9499999999999993" customHeight="1" x14ac:dyDescent="0.2">
      <c r="A9" s="1"/>
      <c r="C9" s="50"/>
      <c r="D9" s="50"/>
      <c r="E9" s="50"/>
      <c r="F9" s="17"/>
      <c r="G9" s="50"/>
      <c r="H9" s="17"/>
      <c r="I9" s="50"/>
      <c r="J9" s="17"/>
      <c r="L9" s="17"/>
    </row>
    <row r="10" spans="1:66" ht="15" customHeight="1" x14ac:dyDescent="0.2">
      <c r="A10" s="1"/>
      <c r="C10" s="16" t="s">
        <v>14</v>
      </c>
      <c r="D10" s="16"/>
      <c r="E10" s="16" t="s">
        <v>15</v>
      </c>
      <c r="F10" s="16"/>
      <c r="G10" s="16" t="s">
        <v>7</v>
      </c>
      <c r="H10" s="16"/>
      <c r="I10" s="16" t="s">
        <v>16</v>
      </c>
      <c r="J10" s="16"/>
      <c r="K10" s="16" t="s">
        <v>8</v>
      </c>
      <c r="L10" s="16"/>
      <c r="M10" s="16" t="s">
        <v>17</v>
      </c>
      <c r="N10" s="107"/>
      <c r="O10" s="16" t="s">
        <v>18</v>
      </c>
      <c r="P10" s="16"/>
      <c r="Q10" s="53" t="s">
        <v>19</v>
      </c>
      <c r="R10" s="16"/>
      <c r="S10" s="53" t="s">
        <v>9</v>
      </c>
      <c r="T10" s="16"/>
      <c r="U10" s="16" t="s">
        <v>10</v>
      </c>
    </row>
    <row r="11" spans="1:66" ht="15" customHeight="1" x14ac:dyDescent="0.2">
      <c r="A11" s="1"/>
      <c r="B11" s="139" t="s">
        <v>136</v>
      </c>
      <c r="D11" s="108"/>
      <c r="F11" s="107"/>
      <c r="H11" s="107"/>
      <c r="J11" s="107"/>
      <c r="L11" s="107"/>
      <c r="U11" s="107"/>
      <c r="X11" s="108"/>
      <c r="AA11" s="107"/>
      <c r="AE11" s="107"/>
      <c r="AI11" s="107"/>
      <c r="BJ11" s="19"/>
      <c r="BN11" s="19"/>
    </row>
    <row r="12" spans="1:66" ht="15" customHeight="1" x14ac:dyDescent="0.2">
      <c r="A12" s="14"/>
      <c r="B12" s="132" t="s">
        <v>137</v>
      </c>
      <c r="C12" s="109">
        <f>'DRE pró forma'!D51</f>
        <v>2359</v>
      </c>
      <c r="D12" s="110"/>
      <c r="E12" s="109">
        <f>'DRE pró forma'!F51</f>
        <v>4827.8626199999999</v>
      </c>
      <c r="F12" s="111"/>
      <c r="G12" s="109">
        <f>'DRE pró forma'!H51</f>
        <v>5681.1373800000001</v>
      </c>
      <c r="H12" s="111"/>
      <c r="I12" s="109">
        <f>'DRE pró forma'!J51</f>
        <v>-1165</v>
      </c>
      <c r="J12" s="111"/>
      <c r="K12" s="109">
        <f>'DRE pró forma'!L51</f>
        <v>12868</v>
      </c>
      <c r="L12" s="111"/>
      <c r="M12" s="109">
        <f>'DRE pró forma'!N51</f>
        <v>11703</v>
      </c>
      <c r="N12" s="107"/>
      <c r="O12" s="109">
        <f>'DRE pró forma'!P51</f>
        <v>-820.81599650293356</v>
      </c>
      <c r="P12" s="109"/>
      <c r="Q12" s="109">
        <f>'DRE pró forma'!R51</f>
        <v>1453.6757636271936</v>
      </c>
      <c r="R12" s="109"/>
      <c r="S12" s="109">
        <f>'DRE pró forma'!T51</f>
        <v>7801.0208937081698</v>
      </c>
      <c r="T12" s="109"/>
      <c r="U12" s="109">
        <f>'DRE pró forma'!V51</f>
        <v>8433.8806608324303</v>
      </c>
      <c r="X12" s="108"/>
      <c r="AA12" s="112"/>
      <c r="AE12" s="112"/>
      <c r="AF12" s="113">
        <v>632.85976712419506</v>
      </c>
      <c r="AI12" s="112"/>
      <c r="BJ12" s="19"/>
      <c r="BN12" s="19"/>
    </row>
    <row r="13" spans="1:66" ht="15" customHeight="1" x14ac:dyDescent="0.2">
      <c r="A13" s="14"/>
      <c r="B13" s="140" t="s">
        <v>138</v>
      </c>
      <c r="C13" s="114">
        <v>1243.4901092844166</v>
      </c>
      <c r="D13" s="115"/>
      <c r="E13" s="114">
        <v>1307.5098907155834</v>
      </c>
      <c r="F13" s="114"/>
      <c r="G13" s="114">
        <v>1308</v>
      </c>
      <c r="H13" s="114"/>
      <c r="I13" s="114">
        <v>1409</v>
      </c>
      <c r="J13" s="114"/>
      <c r="K13" s="114">
        <f>SUM(C13:G13)</f>
        <v>3859</v>
      </c>
      <c r="L13" s="114"/>
      <c r="M13" s="114">
        <f>K13+I13</f>
        <v>5268</v>
      </c>
      <c r="N13" s="107"/>
      <c r="O13" s="114">
        <v>2874.2289578749214</v>
      </c>
      <c r="P13" s="114"/>
      <c r="Q13" s="114">
        <v>2680.7710421250786</v>
      </c>
      <c r="R13" s="114"/>
      <c r="S13" s="114">
        <v>2967</v>
      </c>
      <c r="T13" s="114"/>
      <c r="U13" s="114">
        <f>O13+Q13+S13</f>
        <v>8522</v>
      </c>
      <c r="X13" s="108"/>
      <c r="AA13" s="116"/>
      <c r="AE13" s="116"/>
      <c r="AF13" s="117">
        <v>5555</v>
      </c>
      <c r="AI13" s="116"/>
      <c r="BJ13" s="19"/>
      <c r="BN13" s="19"/>
    </row>
    <row r="14" spans="1:66" ht="15" customHeight="1" x14ac:dyDescent="0.2">
      <c r="A14" s="1"/>
      <c r="B14" s="140" t="s">
        <v>139</v>
      </c>
      <c r="C14" s="114">
        <f>-'DRE pró forma'!D34-'DRE pró forma'!D35</f>
        <v>4637</v>
      </c>
      <c r="D14" s="115"/>
      <c r="E14" s="114">
        <f>-'DRE pró forma'!F34-'DRE pró forma'!F35</f>
        <v>1217</v>
      </c>
      <c r="F14" s="114"/>
      <c r="G14" s="114">
        <f>-'DRE pró forma'!H34-'DRE pró forma'!H35</f>
        <v>1435</v>
      </c>
      <c r="H14" s="114"/>
      <c r="I14" s="114">
        <f>-'DRE pró forma'!J34-'DRE pró forma'!J35</f>
        <v>1532</v>
      </c>
      <c r="J14" s="114"/>
      <c r="K14" s="114">
        <f>-'DRE pró forma'!L34-'DRE pró forma'!L35</f>
        <v>7289</v>
      </c>
      <c r="L14" s="114"/>
      <c r="M14" s="114">
        <f>-'DRE pró forma'!N34-'DRE pró forma'!N35</f>
        <v>8821</v>
      </c>
      <c r="N14" s="107"/>
      <c r="O14" s="114">
        <f>-'DRE pró forma'!P34-'DRE pró forma'!P35</f>
        <v>2255.8346002543803</v>
      </c>
      <c r="P14" s="114"/>
      <c r="Q14" s="114">
        <f>-'DRE pró forma'!R34-'DRE pró forma'!R35</f>
        <v>2621.0418610041943</v>
      </c>
      <c r="R14" s="114"/>
      <c r="S14" s="114">
        <f>-'DRE pró forma'!T34-'DRE pró forma'!T35</f>
        <v>1143</v>
      </c>
      <c r="T14" s="114"/>
      <c r="U14" s="114">
        <f>-'DRE pró forma'!V34-'DRE pró forma'!V35</f>
        <v>6019.8764612585765</v>
      </c>
      <c r="X14" s="108"/>
      <c r="AA14" s="116"/>
      <c r="AE14" s="116"/>
      <c r="AF14" s="117">
        <v>4876.8764612585746</v>
      </c>
      <c r="AI14" s="116"/>
      <c r="BJ14" s="19"/>
      <c r="BN14" s="19"/>
    </row>
    <row r="15" spans="1:66" ht="15" customHeight="1" x14ac:dyDescent="0.2">
      <c r="A15" s="1"/>
      <c r="B15" s="140" t="s">
        <v>89</v>
      </c>
      <c r="C15" s="114">
        <f>-'DRE pró forma'!D40-'DRE pró forma'!D41</f>
        <v>1662</v>
      </c>
      <c r="D15" s="115"/>
      <c r="E15" s="114">
        <f>-'DRE pró forma'!F40-'DRE pró forma'!F41</f>
        <v>-1854</v>
      </c>
      <c r="F15" s="114"/>
      <c r="G15" s="114">
        <f>-'DRE pró forma'!H40-'DRE pró forma'!H41</f>
        <v>1686</v>
      </c>
      <c r="H15" s="114"/>
      <c r="I15" s="114">
        <f>-'DRE pró forma'!J40-'DRE pró forma'!J41</f>
        <v>-3193</v>
      </c>
      <c r="J15" s="114"/>
      <c r="K15" s="114">
        <f>-'DRE pró forma'!L40-'DRE pró forma'!L41</f>
        <v>1494</v>
      </c>
      <c r="L15" s="114"/>
      <c r="M15" s="114">
        <f>-'DRE pró forma'!N40-'DRE pró forma'!N41</f>
        <v>-1699</v>
      </c>
      <c r="N15" s="107"/>
      <c r="O15" s="114">
        <f>-'DRE pró forma'!P40-'DRE pró forma'!P41</f>
        <v>1863.5201502504642</v>
      </c>
      <c r="P15" s="114"/>
      <c r="Q15" s="114">
        <f>-'DRE pró forma'!R40-'DRE pró forma'!R41</f>
        <v>-888.12015025046423</v>
      </c>
      <c r="R15" s="114"/>
      <c r="S15" s="114">
        <f>-'DRE pró forma'!T40-'DRE pró forma'!T41</f>
        <v>-572</v>
      </c>
      <c r="T15" s="114"/>
      <c r="U15" s="114">
        <f>-'DRE pró forma'!V40-'DRE pró forma'!V41</f>
        <v>403.4</v>
      </c>
      <c r="X15" s="108"/>
      <c r="AA15" s="116"/>
      <c r="AE15" s="116"/>
      <c r="AF15" s="117">
        <v>975.4</v>
      </c>
      <c r="AI15" s="116"/>
      <c r="BJ15" s="62"/>
      <c r="BN15" s="62"/>
    </row>
    <row r="16" spans="1:66" ht="15" customHeight="1" x14ac:dyDescent="0.2">
      <c r="A16" s="1"/>
      <c r="B16" s="140" t="s">
        <v>140</v>
      </c>
      <c r="C16" s="118">
        <v>692</v>
      </c>
      <c r="D16" s="118"/>
      <c r="E16" s="119">
        <v>0</v>
      </c>
      <c r="F16" s="118"/>
      <c r="G16" s="119">
        <v>0</v>
      </c>
      <c r="H16" s="118"/>
      <c r="I16" s="119">
        <v>0</v>
      </c>
      <c r="J16" s="118"/>
      <c r="K16" s="114">
        <f t="shared" ref="K16" si="0">SUM(C16:G16)</f>
        <v>692</v>
      </c>
      <c r="L16" s="114"/>
      <c r="M16" s="114">
        <f t="shared" ref="M16" si="1">K16+I16</f>
        <v>692</v>
      </c>
      <c r="N16" s="107"/>
      <c r="O16" s="119">
        <v>0</v>
      </c>
      <c r="P16" s="119"/>
      <c r="Q16" s="119">
        <v>0</v>
      </c>
      <c r="R16" s="119"/>
      <c r="S16" s="119">
        <v>0</v>
      </c>
      <c r="T16" s="119"/>
      <c r="U16" s="114">
        <f t="shared" ref="U16" si="2">O16+Q16+S16</f>
        <v>0</v>
      </c>
      <c r="V16" s="120"/>
      <c r="X16" s="108"/>
      <c r="AA16" s="107"/>
      <c r="AE16" s="107"/>
      <c r="AF16" s="120">
        <v>0</v>
      </c>
      <c r="AI16" s="107"/>
      <c r="BJ16" s="19"/>
      <c r="BN16" s="19"/>
    </row>
    <row r="17" spans="1:66" ht="15" customHeight="1" x14ac:dyDescent="0.2">
      <c r="A17" s="1"/>
      <c r="B17" s="140" t="s">
        <v>141</v>
      </c>
      <c r="C17" s="114">
        <f>-'DRE pró forma'!D47</f>
        <v>-17531</v>
      </c>
      <c r="D17" s="115"/>
      <c r="E17" s="114">
        <f>-'DRE pró forma'!F47</f>
        <v>0</v>
      </c>
      <c r="F17" s="114"/>
      <c r="G17" s="114">
        <f>-'DRE pró forma'!H47</f>
        <v>-7609</v>
      </c>
      <c r="H17" s="114"/>
      <c r="I17" s="114">
        <f>-'DRE pró forma'!J47</f>
        <v>471</v>
      </c>
      <c r="J17" s="114"/>
      <c r="K17" s="114">
        <f>-'DRE pró forma'!L47</f>
        <v>-25140</v>
      </c>
      <c r="L17" s="114"/>
      <c r="M17" s="114">
        <f>-'DRE pró forma'!N47</f>
        <v>-24669</v>
      </c>
      <c r="N17" s="107"/>
      <c r="O17" s="114">
        <f>-'DRE pró forma'!P47</f>
        <v>-7422.5</v>
      </c>
      <c r="P17" s="114"/>
      <c r="Q17" s="114">
        <f>-'DRE pró forma'!R47</f>
        <v>0</v>
      </c>
      <c r="R17" s="114"/>
      <c r="S17" s="114">
        <f>-'DRE pró forma'!T47</f>
        <v>0</v>
      </c>
      <c r="T17" s="114"/>
      <c r="U17" s="114">
        <f>-'DRE pró forma'!V47</f>
        <v>-7422.5</v>
      </c>
      <c r="X17" s="108"/>
      <c r="AA17" s="116"/>
      <c r="AE17" s="116"/>
      <c r="AF17" s="117">
        <v>-7422.5</v>
      </c>
      <c r="AI17" s="116"/>
      <c r="BJ17" s="64"/>
      <c r="BN17" s="64"/>
    </row>
    <row r="18" spans="1:66" ht="15" customHeight="1" thickBot="1" x14ac:dyDescent="0.25">
      <c r="A18" s="1"/>
      <c r="B18" s="132" t="s">
        <v>142</v>
      </c>
      <c r="C18" s="121">
        <f>SUM(C12:C17)</f>
        <v>-6937.5098907155843</v>
      </c>
      <c r="D18" s="110"/>
      <c r="E18" s="121">
        <f>SUM(E12:E17)</f>
        <v>5498.3725107155833</v>
      </c>
      <c r="F18" s="121">
        <f t="shared" ref="F18:H18" si="3">SUM(F12:F17)</f>
        <v>0</v>
      </c>
      <c r="G18" s="121">
        <f>SUM(G12:G17)</f>
        <v>2501.1373800000001</v>
      </c>
      <c r="H18" s="121">
        <f t="shared" si="3"/>
        <v>0</v>
      </c>
      <c r="I18" s="121">
        <f>SUM(I12:I17)</f>
        <v>-946</v>
      </c>
      <c r="J18" s="122"/>
      <c r="K18" s="121">
        <f>SUM(C18:G18)</f>
        <v>1061.9999999999991</v>
      </c>
      <c r="L18" s="122"/>
      <c r="M18" s="121">
        <f>SUM(C18:I18)</f>
        <v>115.99999999999909</v>
      </c>
      <c r="N18" s="107"/>
      <c r="O18" s="121">
        <f>SUM(O12:O17)</f>
        <v>-1249.7322881231676</v>
      </c>
      <c r="P18" s="122"/>
      <c r="Q18" s="121">
        <f>SUM(Q12:Q17)</f>
        <v>5867.3685165060015</v>
      </c>
      <c r="R18" s="122"/>
      <c r="S18" s="121">
        <f>SUM(S12:S17)</f>
        <v>11339.02089370817</v>
      </c>
      <c r="T18" s="122"/>
      <c r="U18" s="121">
        <f>O18+Q18+S18</f>
        <v>15956.657122091005</v>
      </c>
      <c r="X18" s="108"/>
      <c r="AA18" s="123"/>
      <c r="AE18" s="123"/>
      <c r="AF18" s="124">
        <v>4617.6362283827693</v>
      </c>
      <c r="AI18" s="123"/>
      <c r="BJ18" s="108"/>
      <c r="BN18" s="13"/>
    </row>
    <row r="19" spans="1:66" ht="9.9499999999999993" customHeight="1" thickTop="1" x14ac:dyDescent="0.25">
      <c r="A19" s="1"/>
      <c r="B19"/>
      <c r="D19" s="108"/>
      <c r="F19" s="107"/>
      <c r="H19" s="107"/>
      <c r="J19" s="107"/>
      <c r="L19" s="107"/>
      <c r="N19" s="107"/>
      <c r="P19" s="107"/>
      <c r="T19" s="107"/>
      <c r="U19" s="107"/>
      <c r="X19" s="108"/>
      <c r="AA19" s="123"/>
      <c r="AE19" s="123"/>
      <c r="AF19" s="125"/>
      <c r="AI19" s="123"/>
      <c r="BJ19" s="108"/>
      <c r="BN19" s="13"/>
    </row>
    <row r="20" spans="1:66" ht="15" customHeight="1" x14ac:dyDescent="0.2">
      <c r="A20" s="1"/>
      <c r="B20" s="132" t="s">
        <v>143</v>
      </c>
      <c r="C20" s="126">
        <f>C18/'DRE pró forma'!D17</f>
        <v>-0.16844340044470413</v>
      </c>
      <c r="D20" s="127"/>
      <c r="E20" s="126">
        <f>E18/'DRE pró forma'!F17</f>
        <v>8.443317072396897E-2</v>
      </c>
      <c r="F20" s="126"/>
      <c r="G20" s="126">
        <f>G18/'DRE pró forma'!H17</f>
        <v>5.3973616314199398E-2</v>
      </c>
      <c r="H20" s="126"/>
      <c r="I20" s="126">
        <f>I18/'DRE pró forma'!J17</f>
        <v>-1.3879718884340567E-2</v>
      </c>
      <c r="J20" s="126"/>
      <c r="K20" s="126">
        <f>K18/'DRE pró forma'!L17</f>
        <v>6.9572281145387667E-3</v>
      </c>
      <c r="L20" s="126"/>
      <c r="M20" s="126">
        <f>M18/'DRE pró forma'!N17</f>
        <v>5.253528015796774E-4</v>
      </c>
      <c r="N20" s="107"/>
      <c r="O20" s="126">
        <f>O18/'DRE pró forma'!P17</f>
        <v>-2.4314065814045556E-2</v>
      </c>
      <c r="P20" s="126"/>
      <c r="Q20" s="126">
        <f>Q18/'DRE pró forma'!R17</f>
        <v>0.11543304925501711</v>
      </c>
      <c r="R20" s="126"/>
      <c r="S20" s="126">
        <f>S18/'DRE pró forma'!T17</f>
        <v>0.17898062961072139</v>
      </c>
      <c r="T20" s="126"/>
      <c r="U20" s="126">
        <f>U18/'DRE pró forma'!V17</f>
        <v>9.6367046041427096E-2</v>
      </c>
      <c r="X20" s="108"/>
      <c r="AA20" s="123"/>
      <c r="AE20" s="123"/>
      <c r="AF20" s="125"/>
      <c r="AI20" s="123"/>
      <c r="BJ20" s="108"/>
      <c r="BN20" s="13"/>
    </row>
    <row r="21" spans="1:66" ht="15" customHeight="1" x14ac:dyDescent="0.2">
      <c r="A21" s="1"/>
      <c r="D21" s="108"/>
      <c r="F21" s="107"/>
      <c r="H21" s="107"/>
      <c r="J21" s="107"/>
      <c r="L21" s="107"/>
      <c r="N21" s="107"/>
      <c r="P21" s="107"/>
      <c r="T21" s="107"/>
      <c r="U21" s="107"/>
      <c r="X21" s="108"/>
      <c r="AA21" s="107"/>
      <c r="AE21" s="107"/>
      <c r="AI21" s="107"/>
      <c r="BJ21" s="13"/>
      <c r="BN21" s="108"/>
    </row>
    <row r="22" spans="1:66" ht="15" customHeight="1" x14ac:dyDescent="0.2">
      <c r="A22" s="1"/>
      <c r="D22" s="108"/>
      <c r="F22" s="107"/>
      <c r="H22" s="107"/>
      <c r="J22" s="107"/>
      <c r="L22" s="107"/>
      <c r="U22" s="107"/>
      <c r="X22" s="108"/>
      <c r="AA22" s="107"/>
      <c r="AE22" s="107"/>
      <c r="AI22" s="107"/>
      <c r="BN22" s="108"/>
    </row>
    <row r="23" spans="1:66" x14ac:dyDescent="0.2">
      <c r="A23" s="26"/>
    </row>
    <row r="24" spans="1:66" x14ac:dyDescent="0.2">
      <c r="A24" s="1"/>
    </row>
    <row r="25" spans="1:66" x14ac:dyDescent="0.2">
      <c r="A25" s="1"/>
    </row>
    <row r="26" spans="1:66" x14ac:dyDescent="0.2">
      <c r="A26" s="1"/>
    </row>
    <row r="27" spans="1:66" x14ac:dyDescent="0.2">
      <c r="A27" s="1"/>
    </row>
    <row r="28" spans="1:66" x14ac:dyDescent="0.2">
      <c r="A28" s="1"/>
    </row>
    <row r="29" spans="1:66" x14ac:dyDescent="0.2">
      <c r="A29" s="1"/>
    </row>
    <row r="30" spans="1:66" x14ac:dyDescent="0.2">
      <c r="A30" s="1"/>
    </row>
    <row r="31" spans="1:66" x14ac:dyDescent="0.2">
      <c r="A31" s="1"/>
    </row>
    <row r="32" spans="1:66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3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30"/>
    </row>
    <row r="50" spans="1:1" x14ac:dyDescent="0.2">
      <c r="A50" s="30"/>
    </row>
    <row r="51" spans="1:1" x14ac:dyDescent="0.2">
      <c r="A51" s="14"/>
    </row>
    <row r="52" spans="1:1" x14ac:dyDescent="0.2">
      <c r="A52" s="14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5" spans="1:1" x14ac:dyDescent="0.2">
      <c r="A65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</sheetData>
  <mergeCells count="3">
    <mergeCell ref="B2:C2"/>
    <mergeCell ref="B4:C4"/>
    <mergeCell ref="C8:U8"/>
  </mergeCells>
  <pageMargins left="0.511811024" right="0.511811024" top="0.78740157499999996" bottom="0.78740157499999996" header="0.31496062000000002" footer="0.31496062000000002"/>
  <ignoredErrors>
    <ignoredError sqref="U17 K17" formula="1"/>
    <ignoredError sqref="M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pró forma</vt:lpstr>
      <vt:lpstr>Fluxo de Caixa pró forma</vt:lpstr>
      <vt:lpstr>DRE pró forma</vt:lpstr>
      <vt:lpstr>EBITDA Gerencial pró 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2021-01-19T17:56:36Z</dcterms:modified>
</cp:coreProperties>
</file>