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firstSheet="1" activeTab="2"/>
  </bookViews>
  <sheets>
    <sheet name="balance sheet combined" sheetId="28" r:id="rId1"/>
    <sheet name="statement of cash flows combine" sheetId="29" r:id="rId2"/>
    <sheet name="income statement combined" sheetId="27" r:id="rId3"/>
    <sheet name="managerial EBITDA combined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2" i="28" l="1"/>
  <c r="G92" i="28"/>
  <c r="E92" i="28"/>
  <c r="K80" i="28"/>
  <c r="G80" i="28"/>
  <c r="E80" i="28"/>
  <c r="K66" i="28"/>
  <c r="G66" i="28"/>
  <c r="E66" i="28"/>
  <c r="K42" i="28"/>
  <c r="G42" i="28"/>
  <c r="E42" i="28"/>
  <c r="K27" i="28"/>
  <c r="G27" i="28"/>
  <c r="E27" i="28"/>
  <c r="K22" i="28"/>
  <c r="G22" i="28"/>
  <c r="E22" i="28"/>
  <c r="E82" i="28" l="1"/>
  <c r="E94" i="28" s="1"/>
  <c r="G82" i="28"/>
  <c r="G94" i="28" s="1"/>
  <c r="K82" i="28"/>
  <c r="K94" i="28" s="1"/>
  <c r="G44" i="28"/>
  <c r="K44" i="28"/>
  <c r="E44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18" i="23" l="1"/>
  <c r="H18" i="23"/>
  <c r="Q18" i="23" l="1"/>
  <c r="K18" i="23"/>
  <c r="G18" i="23" l="1"/>
  <c r="I18" i="23"/>
  <c r="S18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E18" i="23" l="1"/>
  <c r="T23" i="9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M18" i="23" l="1"/>
  <c r="O18" i="23"/>
  <c r="T35" i="9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<sst xmlns="http://schemas.openxmlformats.org/spreadsheetml/2006/main" count="623" uniqueCount="360">
  <si>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</si>
  <si>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</si>
  <si>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</si>
  <si>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</si>
  <si>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</si>
  <si>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</si>
  <si>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</si>
  <si>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</si>
  <si>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</si>
  <si>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</si>
  <si>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</si>
  <si>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</si>
  <si>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</si>
  <si>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</si>
  <si>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</si>
  <si>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</si>
  <si>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</si>
  <si>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</si>
  <si>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</si>
  <si>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</si>
  <si>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</si>
  <si>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</si>
  <si>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</si>
  <si>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</si>
  <si>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</si>
  <si>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</si>
  <si>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</si>
  <si>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</si>
  <si>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</si>
  <si>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</si>
  <si>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</si>
  <si>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</si>
  <si>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</si>
  <si>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</si>
  <si>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</si>
  <si>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</si>
  <si>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</si>
  <si>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</si>
  <si>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</si>
  <si>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</si>
  <si>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</si>
  <si>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</si>
  <si>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</si>
  <si>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</si>
  <si>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</si>
  <si>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</si>
  <si>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</si>
  <si>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</si>
  <si>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</si>
  <si>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</si>
  <si>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</si>
  <si>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</si>
  <si>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</si>
  <si>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</si>
  <si>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</si>
  <si>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</si>
  <si>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</si>
  <si>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</si>
  <si>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</si>
  <si>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</si>
  <si>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</si>
  <si>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</si>
  <si>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</si>
  <si>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</si>
  <si>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</si>
  <si>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</si>
  <si>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</si>
  <si>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</si>
  <si>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</si>
  <si>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</si>
  <si>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</si>
  <si>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</si>
  <si>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</si>
  <si>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</si>
  <si>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</si>
  <si>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</si>
  <si>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</si>
  <si>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</si>
  <si>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</si>
  <si>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</si>
  <si>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</si>
  <si>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</si>
  <si>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</si>
  <si>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</si>
  <si>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</si>
  <si>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</si>
  <si>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</si>
  <si>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</si>
  <si>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</si>
  <si>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</si>
  <si>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</si>
  <si>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</si>
  <si>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</si>
  <si>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</si>
  <si>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</si>
  <si>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</si>
  <si>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</si>
  <si>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</si>
  <si>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</si>
  <si>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</si>
  <si>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</si>
  <si>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</si>
  <si>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</si>
  <si>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</si>
  <si>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</si>
  <si>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</si>
  <si>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</si>
  <si>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</si>
  <si>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</si>
  <si>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</si>
  <si>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</si>
  <si>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</si>
  <si>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</si>
  <si>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</si>
  <si>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</si>
  <si>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</si>
  <si>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</si>
  <si>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</si>
  <si>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</si>
  <si>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</si>
  <si>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</si>
  <si>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</si>
  <si>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</si>
  <si>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</si>
  <si>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</si>
  <si>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</si>
  <si>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</si>
  <si>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</si>
  <si>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</si>
  <si>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</si>
  <si>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</si>
  <si>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</si>
  <si>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</si>
  <si>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</si>
  <si>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</si>
  <si>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</si>
  <si>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</si>
  <si>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</si>
  <si>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</si>
  <si>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</si>
  <si>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</si>
  <si>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</si>
  <si>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</si>
  <si>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</si>
  <si>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</si>
  <si>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</si>
  <si>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</si>
  <si>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</si>
  <si>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</si>
  <si>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</si>
  <si>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</si>
  <si>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</si>
  <si>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</si>
  <si>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</si>
  <si>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</si>
  <si>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</si>
  <si>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</si>
  <si>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</si>
  <si>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</si>
  <si>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</si>
  <si>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</si>
  <si>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</si>
  <si>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</si>
  <si>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</si>
  <si>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</si>
  <si>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</si>
  <si>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</si>
  <si>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</si>
  <si>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</si>
  <si>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</si>
  <si>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</si>
  <si>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</si>
  <si>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</si>
  <si>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</si>
  <si>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</si>
  <si>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</si>
  <si>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</si>
  <si>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</si>
  <si>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</si>
  <si>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</si>
  <si>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</si>
  <si>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</si>
  <si>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</si>
  <si>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</si>
  <si>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</si>
  <si>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</si>
  <si>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</si>
  <si>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</si>
  <si>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</si>
  <si>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</si>
  <si>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</si>
  <si>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</si>
  <si>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</si>
  <si>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</si>
  <si>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</si>
  <si>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</si>
  <si>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</si>
  <si>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</si>
  <si>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</si>
  <si>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</si>
  <si>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</si>
  <si>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</si>
  <si>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</si>
  <si>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</si>
  <si>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</si>
  <si>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</si>
  <si>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</si>
  <si>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</si>
  <si>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</si>
  <si>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</si>
  <si>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</si>
  <si>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</si>
  <si>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</si>
  <si>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</si>
  <si>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</si>
  <si>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</si>
  <si>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</si>
  <si>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</si>
  <si>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</si>
  <si>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</si>
  <si>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</si>
  <si>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</si>
  <si>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</si>
  <si>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</si>
  <si>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</si>
  <si>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</si>
  <si>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</si>
  <si>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</si>
  <si>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</si>
  <si>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</si>
  <si>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</si>
  <si>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</si>
  <si>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</si>
  <si>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</si>
  <si>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</si>
  <si>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</si>
  <si>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</si>
  <si>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</si>
  <si>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</si>
  <si>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</si>
  <si>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</si>
  <si>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</si>
  <si>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</si>
  <si>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</si>
  <si>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</si>
  <si>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</si>
  <si>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</si>
  <si>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</si>
  <si>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</si>
  <si>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</si>
  <si>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MANAGERIAL EBITDA</t>
  </si>
  <si>
    <t>3Q20</t>
  </si>
  <si>
    <t>MANAGERIAL EBITDA MARGIN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</si>
  <si>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</si>
  <si>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</si>
  <si>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</si>
  <si>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</si>
  <si>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</si>
  <si>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</si>
  <si>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</si>
  <si>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</si>
  <si>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</si>
  <si>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</si>
  <si>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</si>
  <si>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</si>
  <si>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</si>
  <si>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</si>
  <si>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</si>
  <si>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</si>
  <si>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</si>
  <si>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</si>
  <si>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</si>
  <si>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</si>
  <si>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</si>
  <si>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</si>
  <si>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</si>
  <si>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</si>
  <si>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</si>
  <si>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</si>
  <si>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</si>
  <si>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</si>
  <si>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</si>
  <si>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</si>
  <si>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</si>
  <si>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</si>
  <si>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</si>
  <si>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</si>
  <si>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</si>
  <si>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</si>
  <si>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</si>
  <si>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</si>
  <si>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</si>
  <si>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</si>
  <si>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</si>
  <si>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</si>
  <si>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</si>
  <si>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Currency translation adjustments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</si>
  <si>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</si>
  <si>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</si>
  <si>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</si>
  <si>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</si>
  <si>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</si>
  <si>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</si>
  <si>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</si>
  <si>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</si>
  <si>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</si>
  <si>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</si>
  <si>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</si>
  <si>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</si>
  <si>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</si>
  <si>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</si>
  <si>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</si>
  <si>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</si>
  <si>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</si>
  <si>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</si>
  <si>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</si>
  <si>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</si>
  <si>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</si>
  <si>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</si>
  <si>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</si>
  <si>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</si>
  <si>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</si>
  <si>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</si>
  <si>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</si>
  <si>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</si>
  <si>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</si>
  <si>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</si>
  <si>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</si>
  <si>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</si>
  <si>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</si>
  <si>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</si>
  <si>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</si>
  <si>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</si>
  <si>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</si>
  <si>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</si>
  <si>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</si>
  <si>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</si>
  <si>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</si>
  <si>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</si>
  <si>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</si>
  <si>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</si>
  <si>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</si>
  <si>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</si>
  <si>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</si>
  <si>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</si>
  <si>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</si>
  <si>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</si>
  <si>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</si>
  <si>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</si>
  <si>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</si>
  <si>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</si>
  <si>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</si>
  <si>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Managerial EBITDA Combined</t>
  </si>
  <si>
    <t>Combined EBITDA Pro-Forma</t>
  </si>
  <si>
    <t>2018</t>
  </si>
  <si>
    <t>12/31/2018</t>
  </si>
  <si>
    <t>FINEP</t>
  </si>
  <si>
    <t>Combined</t>
  </si>
  <si>
    <t>* considers the incorporation of Padtec S.A. shares by Padtec Holding S.A. since Jan 01, 2018</t>
  </si>
  <si>
    <t>Consolidated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</si>
</sst>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08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1" xfId="0" applyNumberFormat="1" applyFont="1" applyBorder="1"/>
    <xf numFmtId="165" fontId="50" fillId="0" borderId="0" xfId="0" applyNumberFormat="1" applyFont="1" applyFill="1" applyBorder="1"/>
    <xf numFmtId="165" fontId="50" fillId="0" borderId="0" xfId="0" applyNumberFormat="1" applyFont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4" fontId="50" fillId="0" borderId="0" xfId="1" applyFont="1"/>
    <xf numFmtId="165" fontId="51" fillId="0" borderId="3" xfId="0" applyNumberFormat="1" applyFont="1" applyBorder="1"/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65" fontId="51" fillId="0" borderId="0" xfId="0" applyNumberFormat="1" applyFont="1" applyBorder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4" fontId="13" fillId="8" borderId="0" xfId="2" applyFont="1" applyFill="1" applyBorder="1" applyAlignment="1" applyProtection="1">
      <alignment horizontal="centerContinuous" vertical="center"/>
    </xf>
    <xf numFmtId="0" fontId="11" fillId="0" borderId="0" xfId="16" applyFont="1" applyFill="1" applyAlignment="1">
      <alignment vertical="center"/>
    </xf>
    <xf numFmtId="173" fontId="13" fillId="9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12" borderId="0" xfId="1" applyNumberFormat="1" applyFont="1" applyFill="1" applyBorder="1" applyAlignment="1">
      <alignment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9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3" xfId="4" applyNumberFormat="1" applyFont="1" applyFill="1" applyBorder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4" fontId="1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4" fontId="13" fillId="0" borderId="0" xfId="2" applyFont="1" applyAlignment="1">
      <alignment horizontal="left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B6" sqref="B6"/>
    </sheetView>
  </sheetViews>
  <sheetFormatPr defaultColWidth="15.7109375" defaultRowHeight="15" x14ac:dyDescent="0.25"/>
  <cols>
    <col min="1" max="1" width="1.7109375" style="327" customWidth="1"/>
    <col min="2" max="2" width="45.7109375" style="327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28515625" customWidth="1"/>
    <col min="11" max="11" width="15.5703125" customWidth="1"/>
    <col min="12" max="12" width="1.28515625" customWidth="1"/>
    <col min="13" max="13" width="15.7109375" customWidth="1"/>
    <col min="14" max="14" width="1.28515625" customWidth="1"/>
    <col min="15" max="15" width="15.7109375" customWidth="1"/>
    <col min="16" max="16384" width="15.7109375" style="327"/>
  </cols>
  <sheetData>
    <row r="1" spans="1:15" s="303" customFormat="1" ht="12" customHeight="1" x14ac:dyDescent="0.2">
      <c r="A1" s="302" t="s">
        <v>254</v>
      </c>
      <c r="C1" s="304"/>
      <c r="D1" s="249"/>
      <c r="E1" s="304"/>
      <c r="F1" s="249"/>
      <c r="G1" s="304"/>
      <c r="H1" s="249"/>
      <c r="I1" s="304"/>
      <c r="J1" s="249"/>
      <c r="K1" s="304"/>
      <c r="L1" s="249"/>
      <c r="M1" s="304"/>
      <c r="N1" s="249"/>
      <c r="O1" s="304"/>
    </row>
    <row r="2" spans="1:15" s="303" customFormat="1" ht="15" customHeight="1" x14ac:dyDescent="0.2">
      <c r="A2" s="302"/>
      <c r="B2" s="346" t="s">
        <v>24</v>
      </c>
      <c r="C2" s="304"/>
      <c r="D2" s="249"/>
      <c r="E2" s="304"/>
      <c r="F2" s="249"/>
      <c r="G2" s="304"/>
      <c r="H2" s="249"/>
      <c r="I2" s="304"/>
      <c r="J2" s="249"/>
      <c r="K2" s="304"/>
      <c r="L2" s="249"/>
      <c r="M2" s="304"/>
      <c r="N2" s="249"/>
      <c r="O2" s="304"/>
    </row>
    <row r="3" spans="1:15" s="303" customFormat="1" ht="9.9499999999999993" customHeight="1" x14ac:dyDescent="0.2">
      <c r="A3" s="302"/>
      <c r="B3" s="237"/>
      <c r="C3" s="304"/>
      <c r="D3" s="249"/>
      <c r="E3" s="304"/>
      <c r="F3" s="249"/>
      <c r="G3" s="304"/>
      <c r="H3" s="249"/>
      <c r="I3" s="304"/>
      <c r="J3" s="249"/>
      <c r="K3" s="304"/>
      <c r="L3" s="249"/>
      <c r="M3" s="304"/>
      <c r="N3" s="249"/>
      <c r="O3" s="304"/>
    </row>
    <row r="4" spans="1:15" s="303" customFormat="1" ht="15" customHeight="1" x14ac:dyDescent="0.2">
      <c r="A4" s="302"/>
      <c r="B4" s="347" t="s">
        <v>255</v>
      </c>
      <c r="C4" s="304"/>
      <c r="D4" s="249"/>
      <c r="E4" s="304"/>
      <c r="F4" s="249"/>
      <c r="G4" s="304"/>
      <c r="H4" s="249"/>
      <c r="I4" s="304"/>
      <c r="J4" s="249"/>
      <c r="K4" s="304"/>
      <c r="L4" s="249"/>
      <c r="M4" s="304"/>
      <c r="N4" s="249"/>
      <c r="O4" s="304"/>
    </row>
    <row r="5" spans="1:15" s="303" customFormat="1" ht="15" customHeight="1" x14ac:dyDescent="0.2">
      <c r="A5" s="302"/>
      <c r="B5" s="348" t="s">
        <v>216</v>
      </c>
      <c r="C5" s="304"/>
      <c r="D5" s="249"/>
      <c r="E5" s="304"/>
      <c r="F5" s="249"/>
      <c r="G5" s="304"/>
      <c r="H5" s="249"/>
      <c r="I5" s="304"/>
      <c r="J5" s="249"/>
      <c r="K5" s="304"/>
      <c r="L5" s="249"/>
      <c r="M5" s="304"/>
      <c r="N5" s="249"/>
      <c r="O5" s="304"/>
    </row>
    <row r="6" spans="1:15" s="303" customFormat="1" ht="15" customHeight="1" x14ac:dyDescent="0.2">
      <c r="A6" s="302"/>
      <c r="B6" s="300" t="s">
        <v>358</v>
      </c>
      <c r="C6" s="304"/>
      <c r="D6" s="249"/>
      <c r="E6" s="304"/>
      <c r="F6" s="249"/>
      <c r="G6" s="304"/>
      <c r="H6" s="249"/>
      <c r="I6" s="304"/>
      <c r="J6" s="249"/>
      <c r="K6" s="304"/>
      <c r="L6" s="249"/>
      <c r="M6" s="304"/>
      <c r="N6" s="249"/>
      <c r="O6" s="304"/>
    </row>
    <row r="7" spans="1:15" s="303" customFormat="1" ht="12" customHeight="1" x14ac:dyDescent="0.2">
      <c r="A7" s="302"/>
      <c r="C7" s="304"/>
      <c r="D7" s="249"/>
      <c r="E7" s="304"/>
      <c r="F7" s="249"/>
      <c r="G7" s="304"/>
      <c r="H7" s="249"/>
      <c r="I7" s="304"/>
      <c r="J7" s="249"/>
      <c r="K7" s="304"/>
      <c r="L7" s="249"/>
      <c r="M7" s="304"/>
      <c r="N7" s="249"/>
      <c r="O7" s="304"/>
    </row>
    <row r="8" spans="1:15" s="303" customFormat="1" ht="15" customHeight="1" x14ac:dyDescent="0.2">
      <c r="A8" s="302"/>
      <c r="C8" s="373" t="s">
        <v>255</v>
      </c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</row>
    <row r="9" spans="1:15" s="303" customFormat="1" ht="15" customHeight="1" x14ac:dyDescent="0.2">
      <c r="A9" s="302"/>
      <c r="C9" s="373" t="s">
        <v>357</v>
      </c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</row>
    <row r="10" spans="1:15" s="303" customFormat="1" ht="15" customHeight="1" x14ac:dyDescent="0.2">
      <c r="A10" s="302"/>
      <c r="C10" s="349" t="s">
        <v>256</v>
      </c>
      <c r="D10" s="349"/>
      <c r="E10" s="349"/>
      <c r="F10" s="349"/>
      <c r="G10" s="349"/>
      <c r="H10" s="305"/>
      <c r="I10" s="373" t="s">
        <v>253</v>
      </c>
      <c r="J10" s="373"/>
      <c r="K10" s="373"/>
      <c r="L10" s="373"/>
      <c r="M10" s="373"/>
      <c r="N10" s="373"/>
      <c r="O10" s="373"/>
    </row>
    <row r="11" spans="1:15" s="303" customFormat="1" ht="9.9499999999999993" customHeight="1" x14ac:dyDescent="0.2">
      <c r="A11" s="302"/>
      <c r="B11" s="306"/>
      <c r="C11" s="269"/>
      <c r="D11" s="249"/>
      <c r="E11" s="269"/>
      <c r="F11" s="249"/>
      <c r="G11" s="269"/>
      <c r="H11" s="249"/>
      <c r="I11" s="269"/>
      <c r="J11" s="249"/>
      <c r="K11" s="269"/>
      <c r="L11" s="249"/>
      <c r="M11" s="269"/>
      <c r="N11" s="249"/>
      <c r="O11" s="269"/>
    </row>
    <row r="12" spans="1:15" s="239" customFormat="1" ht="15" customHeight="1" x14ac:dyDescent="0.2">
      <c r="A12" s="307"/>
      <c r="C12" s="243" t="s">
        <v>341</v>
      </c>
      <c r="D12" s="240"/>
      <c r="E12" s="243" t="s">
        <v>257</v>
      </c>
      <c r="F12" s="240"/>
      <c r="G12" s="243" t="s">
        <v>258</v>
      </c>
      <c r="H12" s="240"/>
      <c r="I12" s="243" t="s">
        <v>341</v>
      </c>
      <c r="J12" s="240"/>
      <c r="K12" s="243" t="s">
        <v>257</v>
      </c>
      <c r="L12" s="240"/>
      <c r="M12" s="243" t="s">
        <v>258</v>
      </c>
      <c r="N12" s="240"/>
      <c r="O12" s="243" t="s">
        <v>355</v>
      </c>
    </row>
    <row r="13" spans="1:15" s="239" customFormat="1" ht="15" customHeight="1" x14ac:dyDescent="0.2">
      <c r="A13" s="307"/>
      <c r="B13" s="308" t="s">
        <v>259</v>
      </c>
      <c r="C13" s="269"/>
      <c r="D13" s="249"/>
      <c r="E13" s="269"/>
      <c r="F13" s="249"/>
      <c r="G13" s="269"/>
      <c r="H13" s="249"/>
      <c r="I13" s="269"/>
      <c r="J13" s="249"/>
      <c r="K13" s="269"/>
      <c r="L13" s="249"/>
      <c r="M13" s="269"/>
      <c r="N13" s="249"/>
      <c r="O13" s="269"/>
    </row>
    <row r="14" spans="1:15" s="303" customFormat="1" ht="15" customHeight="1" x14ac:dyDescent="0.2">
      <c r="A14" s="302"/>
      <c r="B14" s="308" t="s">
        <v>236</v>
      </c>
      <c r="C14" s="269"/>
      <c r="D14" s="269"/>
      <c r="E14" s="269"/>
      <c r="F14" s="269"/>
      <c r="G14" s="254"/>
      <c r="H14" s="269"/>
      <c r="I14" s="254"/>
      <c r="J14" s="269"/>
      <c r="K14" s="254"/>
      <c r="L14" s="269"/>
      <c r="M14" s="254"/>
      <c r="N14" s="269"/>
      <c r="O14" s="254"/>
    </row>
    <row r="15" spans="1:15" s="303" customFormat="1" ht="15" customHeight="1" x14ac:dyDescent="0.2">
      <c r="A15" s="302"/>
      <c r="B15" s="266" t="s">
        <v>260</v>
      </c>
      <c r="C15" s="263">
        <v>1</v>
      </c>
      <c r="D15" s="263"/>
      <c r="E15" s="263">
        <v>1</v>
      </c>
      <c r="F15" s="263"/>
      <c r="G15" s="263">
        <v>1</v>
      </c>
      <c r="H15" s="292"/>
      <c r="I15" s="263">
        <v>64680</v>
      </c>
      <c r="J15" s="263"/>
      <c r="K15" s="263">
        <v>50134</v>
      </c>
      <c r="L15" s="263"/>
      <c r="M15" s="263">
        <v>49606</v>
      </c>
      <c r="N15" s="263"/>
      <c r="O15" s="263">
        <v>45497</v>
      </c>
    </row>
    <row r="16" spans="1:15" s="303" customFormat="1" ht="15" customHeight="1" x14ac:dyDescent="0.2">
      <c r="A16" s="302"/>
      <c r="B16" s="266" t="s">
        <v>261</v>
      </c>
      <c r="C16" s="263">
        <v>0</v>
      </c>
      <c r="D16" s="263"/>
      <c r="E16" s="263">
        <v>0</v>
      </c>
      <c r="F16" s="263"/>
      <c r="G16" s="263">
        <v>0</v>
      </c>
      <c r="H16" s="292"/>
      <c r="I16" s="263">
        <v>100296</v>
      </c>
      <c r="J16" s="263"/>
      <c r="K16" s="263">
        <v>99423</v>
      </c>
      <c r="L16" s="263"/>
      <c r="M16" s="263">
        <v>62196</v>
      </c>
      <c r="N16" s="263"/>
      <c r="O16" s="263">
        <v>70987</v>
      </c>
    </row>
    <row r="17" spans="1:15" s="303" customFormat="1" ht="15" customHeight="1" x14ac:dyDescent="0.2">
      <c r="A17" s="302"/>
      <c r="B17" s="266" t="s">
        <v>262</v>
      </c>
      <c r="C17" s="263">
        <v>0</v>
      </c>
      <c r="D17" s="263"/>
      <c r="E17" s="263">
        <v>0</v>
      </c>
      <c r="F17" s="263"/>
      <c r="G17" s="263">
        <v>0</v>
      </c>
      <c r="H17" s="292"/>
      <c r="I17" s="263">
        <v>61989</v>
      </c>
      <c r="J17" s="263"/>
      <c r="K17" s="263">
        <v>52639</v>
      </c>
      <c r="L17" s="263"/>
      <c r="M17" s="263">
        <v>55657</v>
      </c>
      <c r="N17" s="263"/>
      <c r="O17" s="263">
        <v>41211</v>
      </c>
    </row>
    <row r="18" spans="1:15" s="303" customFormat="1" ht="15" customHeight="1" x14ac:dyDescent="0.2">
      <c r="A18" s="302"/>
      <c r="B18" s="266" t="s">
        <v>263</v>
      </c>
      <c r="C18" s="263">
        <v>1717</v>
      </c>
      <c r="D18" s="263"/>
      <c r="E18" s="263">
        <v>1711</v>
      </c>
      <c r="F18" s="263"/>
      <c r="G18" s="263">
        <v>1630</v>
      </c>
      <c r="H18" s="292"/>
      <c r="I18" s="263">
        <v>23562</v>
      </c>
      <c r="J18" s="263"/>
      <c r="K18" s="263">
        <v>19487</v>
      </c>
      <c r="L18" s="263"/>
      <c r="M18" s="263">
        <v>11581</v>
      </c>
      <c r="N18" s="263"/>
      <c r="O18" s="263">
        <v>15160</v>
      </c>
    </row>
    <row r="19" spans="1:15" s="303" customFormat="1" ht="15" customHeight="1" x14ac:dyDescent="0.2">
      <c r="A19" s="302"/>
      <c r="B19" s="266" t="s">
        <v>264</v>
      </c>
      <c r="C19" s="263">
        <v>0</v>
      </c>
      <c r="D19" s="263"/>
      <c r="E19" s="263">
        <v>0</v>
      </c>
      <c r="F19" s="263"/>
      <c r="G19" s="263">
        <v>0</v>
      </c>
      <c r="H19" s="292"/>
      <c r="I19" s="263">
        <v>37139</v>
      </c>
      <c r="J19" s="263"/>
      <c r="K19" s="263">
        <v>34913</v>
      </c>
      <c r="L19" s="263"/>
      <c r="M19" s="263">
        <v>41060</v>
      </c>
      <c r="N19" s="263"/>
      <c r="O19" s="263">
        <v>16734</v>
      </c>
    </row>
    <row r="20" spans="1:15" s="303" customFormat="1" ht="15" customHeight="1" x14ac:dyDescent="0.2">
      <c r="A20" s="302"/>
      <c r="B20" s="266" t="s">
        <v>265</v>
      </c>
      <c r="C20" s="265">
        <v>356</v>
      </c>
      <c r="D20" s="263"/>
      <c r="E20" s="265">
        <v>488</v>
      </c>
      <c r="F20" s="263"/>
      <c r="G20" s="265">
        <v>0</v>
      </c>
      <c r="H20" s="292"/>
      <c r="I20" s="265">
        <v>2356</v>
      </c>
      <c r="J20" s="263"/>
      <c r="K20" s="265">
        <v>2688</v>
      </c>
      <c r="L20" s="263"/>
      <c r="M20" s="265">
        <v>1452</v>
      </c>
      <c r="N20" s="263"/>
      <c r="O20" s="265">
        <v>3484</v>
      </c>
    </row>
    <row r="21" spans="1:15" s="303" customFormat="1" ht="9.9499999999999993" customHeight="1" x14ac:dyDescent="0.2">
      <c r="A21" s="302"/>
      <c r="B21" s="306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</row>
    <row r="22" spans="1:15" s="310" customFormat="1" ht="15" customHeight="1" x14ac:dyDescent="0.2">
      <c r="A22" s="302"/>
      <c r="B22" s="308" t="s">
        <v>266</v>
      </c>
      <c r="C22" s="309">
        <v>2074</v>
      </c>
      <c r="D22" s="251"/>
      <c r="E22" s="309">
        <f>SUM(E15:E21)</f>
        <v>2200</v>
      </c>
      <c r="F22" s="251"/>
      <c r="G22" s="309">
        <f>SUM(G15:G21)</f>
        <v>1631</v>
      </c>
      <c r="H22" s="269"/>
      <c r="I22" s="309">
        <v>290022</v>
      </c>
      <c r="J22" s="251"/>
      <c r="K22" s="309">
        <f>SUM(K15:K21)</f>
        <v>259284</v>
      </c>
      <c r="L22" s="251"/>
      <c r="M22" s="309">
        <v>221552</v>
      </c>
      <c r="N22" s="251"/>
      <c r="O22" s="309">
        <v>193073</v>
      </c>
    </row>
    <row r="23" spans="1:15" s="303" customFormat="1" ht="9.9499999999999993" customHeight="1" x14ac:dyDescent="0.2">
      <c r="A23" s="310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</row>
    <row r="24" spans="1:15" s="303" customFormat="1" ht="15" customHeight="1" x14ac:dyDescent="0.2">
      <c r="A24" s="302"/>
      <c r="B24" s="308" t="s">
        <v>267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</row>
    <row r="25" spans="1:15" s="303" customFormat="1" ht="15" customHeight="1" x14ac:dyDescent="0.2">
      <c r="A25" s="302"/>
      <c r="B25" s="266" t="s">
        <v>267</v>
      </c>
      <c r="C25" s="265">
        <v>0</v>
      </c>
      <c r="D25" s="263"/>
      <c r="E25" s="265">
        <v>0</v>
      </c>
      <c r="F25" s="263"/>
      <c r="G25" s="265">
        <v>255</v>
      </c>
      <c r="H25" s="292"/>
      <c r="I25" s="265">
        <v>0</v>
      </c>
      <c r="J25" s="263"/>
      <c r="K25" s="265">
        <v>0</v>
      </c>
      <c r="L25" s="263"/>
      <c r="M25" s="265">
        <v>255</v>
      </c>
      <c r="N25" s="263"/>
      <c r="O25" s="265">
        <v>25917</v>
      </c>
    </row>
    <row r="26" spans="1:15" s="303" customFormat="1" ht="9.9499999999999993" customHeight="1" x14ac:dyDescent="0.2">
      <c r="A26" s="302"/>
      <c r="B26" s="306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</row>
    <row r="27" spans="1:15" s="310" customFormat="1" ht="15" customHeight="1" x14ac:dyDescent="0.2">
      <c r="A27" s="302"/>
      <c r="B27" s="308" t="s">
        <v>267</v>
      </c>
      <c r="C27" s="309">
        <v>0</v>
      </c>
      <c r="D27" s="251"/>
      <c r="E27" s="309">
        <f>E25</f>
        <v>0</v>
      </c>
      <c r="F27" s="251"/>
      <c r="G27" s="309">
        <f>G25</f>
        <v>255</v>
      </c>
      <c r="H27" s="293"/>
      <c r="I27" s="309">
        <v>0</v>
      </c>
      <c r="J27" s="251"/>
      <c r="K27" s="309">
        <f>K25</f>
        <v>0</v>
      </c>
      <c r="L27" s="251"/>
      <c r="M27" s="309">
        <v>255</v>
      </c>
      <c r="N27" s="251"/>
      <c r="O27" s="309">
        <v>25917</v>
      </c>
    </row>
    <row r="28" spans="1:15" s="303" customFormat="1" ht="9.9499999999999993" customHeight="1" x14ac:dyDescent="0.2">
      <c r="A28" s="302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</row>
    <row r="29" spans="1:15" s="303" customFormat="1" ht="15" customHeight="1" x14ac:dyDescent="0.2">
      <c r="A29" s="302"/>
      <c r="B29" s="308" t="s">
        <v>268</v>
      </c>
      <c r="C29" s="254"/>
      <c r="D29" s="269"/>
      <c r="E29" s="254"/>
      <c r="F29" s="269"/>
      <c r="G29" s="254"/>
      <c r="H29" s="269"/>
      <c r="I29" s="254"/>
      <c r="J29" s="269"/>
      <c r="K29" s="254"/>
      <c r="L29" s="269"/>
      <c r="M29" s="254"/>
      <c r="N29" s="269"/>
      <c r="O29" s="254"/>
    </row>
    <row r="30" spans="1:15" s="303" customFormat="1" ht="15" customHeight="1" x14ac:dyDescent="0.2">
      <c r="A30" s="302"/>
      <c r="B30" s="266" t="s">
        <v>261</v>
      </c>
      <c r="C30" s="263">
        <v>0</v>
      </c>
      <c r="D30" s="263"/>
      <c r="E30" s="263">
        <v>0</v>
      </c>
      <c r="F30" s="263"/>
      <c r="G30" s="263">
        <v>0</v>
      </c>
      <c r="H30" s="292"/>
      <c r="I30" s="263">
        <v>2377</v>
      </c>
      <c r="J30" s="263"/>
      <c r="K30" s="263">
        <v>2377</v>
      </c>
      <c r="L30" s="263"/>
      <c r="M30" s="263">
        <v>3771</v>
      </c>
      <c r="N30" s="263"/>
      <c r="O30" s="263">
        <v>4793</v>
      </c>
    </row>
    <row r="31" spans="1:15" s="303" customFormat="1" ht="15" customHeight="1" x14ac:dyDescent="0.2">
      <c r="A31" s="302"/>
      <c r="B31" s="266" t="s">
        <v>263</v>
      </c>
      <c r="C31" s="263">
        <v>0</v>
      </c>
      <c r="D31" s="263"/>
      <c r="E31" s="263">
        <v>240</v>
      </c>
      <c r="F31" s="263"/>
      <c r="G31" s="263">
        <v>240</v>
      </c>
      <c r="H31" s="292"/>
      <c r="I31" s="263">
        <v>324</v>
      </c>
      <c r="J31" s="263"/>
      <c r="K31" s="263">
        <v>9846</v>
      </c>
      <c r="L31" s="263"/>
      <c r="M31" s="263">
        <v>10123</v>
      </c>
      <c r="N31" s="263"/>
      <c r="O31" s="263">
        <v>5626</v>
      </c>
    </row>
    <row r="32" spans="1:15" s="303" customFormat="1" ht="15" customHeight="1" x14ac:dyDescent="0.2">
      <c r="A32" s="302"/>
      <c r="B32" s="266" t="s">
        <v>269</v>
      </c>
      <c r="C32" s="263">
        <v>6072</v>
      </c>
      <c r="D32" s="263"/>
      <c r="E32" s="263">
        <v>0</v>
      </c>
      <c r="F32" s="263"/>
      <c r="G32" s="263">
        <v>2585</v>
      </c>
      <c r="H32" s="292"/>
      <c r="I32" s="263">
        <v>0</v>
      </c>
      <c r="J32" s="263"/>
      <c r="K32" s="263">
        <v>0</v>
      </c>
      <c r="L32" s="263"/>
      <c r="M32" s="263">
        <v>0</v>
      </c>
      <c r="N32" s="263"/>
      <c r="O32" s="263">
        <v>0</v>
      </c>
    </row>
    <row r="33" spans="1:15" s="303" customFormat="1" ht="15" customHeight="1" x14ac:dyDescent="0.2">
      <c r="A33" s="302"/>
      <c r="B33" s="266" t="s">
        <v>270</v>
      </c>
      <c r="C33" s="263">
        <v>0</v>
      </c>
      <c r="D33" s="263"/>
      <c r="E33" s="263">
        <v>0</v>
      </c>
      <c r="F33" s="263"/>
      <c r="G33" s="263">
        <v>0</v>
      </c>
      <c r="H33" s="292"/>
      <c r="I33" s="263">
        <v>19395</v>
      </c>
      <c r="J33" s="263"/>
      <c r="K33" s="263">
        <v>19291</v>
      </c>
      <c r="L33" s="263"/>
      <c r="M33" s="263">
        <v>14787</v>
      </c>
      <c r="N33" s="263"/>
      <c r="O33" s="263">
        <v>11456</v>
      </c>
    </row>
    <row r="34" spans="1:15" s="303" customFormat="1" ht="15" customHeight="1" x14ac:dyDescent="0.2">
      <c r="A34" s="302"/>
      <c r="B34" s="266" t="s">
        <v>264</v>
      </c>
      <c r="C34" s="263">
        <v>0</v>
      </c>
      <c r="D34" s="263"/>
      <c r="E34" s="263">
        <v>0</v>
      </c>
      <c r="F34" s="263"/>
      <c r="G34" s="263">
        <v>0</v>
      </c>
      <c r="H34" s="292"/>
      <c r="I34" s="263">
        <v>11460</v>
      </c>
      <c r="J34" s="263"/>
      <c r="K34" s="263">
        <v>9556</v>
      </c>
      <c r="L34" s="263"/>
      <c r="M34" s="263">
        <v>18973</v>
      </c>
      <c r="N34" s="263"/>
      <c r="O34" s="263">
        <v>12263</v>
      </c>
    </row>
    <row r="35" spans="1:15" s="303" customFormat="1" ht="15" customHeight="1" x14ac:dyDescent="0.2">
      <c r="A35" s="302"/>
      <c r="B35" s="266" t="s">
        <v>271</v>
      </c>
      <c r="C35" s="263">
        <v>1187</v>
      </c>
      <c r="D35" s="263"/>
      <c r="E35" s="263">
        <v>11289</v>
      </c>
      <c r="F35" s="263"/>
      <c r="G35" s="263">
        <v>11099</v>
      </c>
      <c r="H35" s="292"/>
      <c r="I35" s="263">
        <v>2364</v>
      </c>
      <c r="J35" s="263"/>
      <c r="K35" s="263">
        <v>12672</v>
      </c>
      <c r="L35" s="263"/>
      <c r="M35" s="263">
        <v>12172</v>
      </c>
      <c r="N35" s="263"/>
      <c r="O35" s="263">
        <v>11679</v>
      </c>
    </row>
    <row r="36" spans="1:15" s="303" customFormat="1" ht="15" customHeight="1" x14ac:dyDescent="0.2">
      <c r="A36" s="302"/>
      <c r="B36" s="266" t="s">
        <v>265</v>
      </c>
      <c r="C36" s="263">
        <v>925</v>
      </c>
      <c r="D36" s="263"/>
      <c r="E36" s="263">
        <v>937</v>
      </c>
      <c r="F36" s="263"/>
      <c r="G36" s="263">
        <v>1008</v>
      </c>
      <c r="H36" s="292"/>
      <c r="I36" s="263">
        <v>2905</v>
      </c>
      <c r="J36" s="263"/>
      <c r="K36" s="263">
        <v>2917</v>
      </c>
      <c r="L36" s="263"/>
      <c r="M36" s="263">
        <v>2988</v>
      </c>
      <c r="N36" s="263"/>
      <c r="O36" s="263">
        <v>8320</v>
      </c>
    </row>
    <row r="37" spans="1:15" s="313" customFormat="1" ht="9.9499999999999993" customHeight="1" x14ac:dyDescent="0.2">
      <c r="A37" s="302"/>
      <c r="B37" s="311"/>
      <c r="C37" s="304"/>
      <c r="D37" s="312"/>
      <c r="E37" s="304"/>
      <c r="F37" s="312"/>
      <c r="G37" s="304"/>
      <c r="H37" s="312"/>
      <c r="I37" s="304"/>
      <c r="J37" s="312"/>
      <c r="K37" s="304"/>
      <c r="L37" s="312"/>
      <c r="M37" s="304"/>
      <c r="N37" s="312"/>
      <c r="O37" s="304"/>
    </row>
    <row r="38" spans="1:15" s="303" customFormat="1" ht="15" customHeight="1" x14ac:dyDescent="0.2">
      <c r="A38" s="302"/>
      <c r="B38" s="266" t="s">
        <v>272</v>
      </c>
      <c r="C38" s="263">
        <v>122227</v>
      </c>
      <c r="D38" s="263"/>
      <c r="E38" s="263">
        <v>115036</v>
      </c>
      <c r="F38" s="263"/>
      <c r="G38" s="263">
        <v>35811</v>
      </c>
      <c r="H38" s="292"/>
      <c r="I38" s="263">
        <v>0</v>
      </c>
      <c r="J38" s="263"/>
      <c r="K38" s="263">
        <v>0</v>
      </c>
      <c r="L38" s="263"/>
      <c r="M38" s="263">
        <v>0</v>
      </c>
      <c r="N38" s="263"/>
      <c r="O38" s="263">
        <v>0</v>
      </c>
    </row>
    <row r="39" spans="1:15" s="303" customFormat="1" ht="15" customHeight="1" x14ac:dyDescent="0.2">
      <c r="A39" s="302"/>
      <c r="B39" s="266" t="s">
        <v>273</v>
      </c>
      <c r="C39" s="263">
        <v>0</v>
      </c>
      <c r="D39" s="263"/>
      <c r="E39" s="263">
        <v>13</v>
      </c>
      <c r="F39" s="263"/>
      <c r="G39" s="263">
        <v>16</v>
      </c>
      <c r="H39" s="292"/>
      <c r="I39" s="263">
        <v>18540</v>
      </c>
      <c r="J39" s="263"/>
      <c r="K39" s="263">
        <v>15460</v>
      </c>
      <c r="L39" s="263"/>
      <c r="M39" s="263">
        <v>19070</v>
      </c>
      <c r="N39" s="263"/>
      <c r="O39" s="263">
        <v>11785</v>
      </c>
    </row>
    <row r="40" spans="1:15" s="303" customFormat="1" ht="15" customHeight="1" x14ac:dyDescent="0.2">
      <c r="A40" s="302"/>
      <c r="B40" s="266" t="s">
        <v>274</v>
      </c>
      <c r="C40" s="265">
        <v>24</v>
      </c>
      <c r="D40" s="263"/>
      <c r="E40" s="265">
        <v>24</v>
      </c>
      <c r="F40" s="263"/>
      <c r="G40" s="265">
        <v>24</v>
      </c>
      <c r="H40" s="292"/>
      <c r="I40" s="265">
        <v>29217</v>
      </c>
      <c r="J40" s="263"/>
      <c r="K40" s="265">
        <v>27756</v>
      </c>
      <c r="L40" s="263"/>
      <c r="M40" s="265">
        <v>21849</v>
      </c>
      <c r="N40" s="263"/>
      <c r="O40" s="265">
        <v>48073</v>
      </c>
    </row>
    <row r="41" spans="1:15" s="310" customFormat="1" ht="9.9499999999999993" customHeight="1" x14ac:dyDescent="0.2">
      <c r="A41" s="314"/>
      <c r="B41" s="315"/>
      <c r="C41" s="254"/>
      <c r="D41" s="269"/>
      <c r="E41" s="254"/>
      <c r="F41" s="269"/>
      <c r="G41" s="254"/>
      <c r="H41" s="269"/>
      <c r="I41" s="254"/>
      <c r="J41" s="269"/>
      <c r="K41" s="254"/>
      <c r="L41" s="269"/>
      <c r="M41" s="254"/>
      <c r="N41" s="269"/>
      <c r="O41" s="254"/>
    </row>
    <row r="42" spans="1:15" s="303" customFormat="1" ht="15" customHeight="1" x14ac:dyDescent="0.2">
      <c r="A42" s="302"/>
      <c r="B42" s="308" t="s">
        <v>275</v>
      </c>
      <c r="C42" s="309">
        <v>130435</v>
      </c>
      <c r="D42" s="251"/>
      <c r="E42" s="309">
        <f>SUM(E30:E40)</f>
        <v>127539</v>
      </c>
      <c r="F42" s="251"/>
      <c r="G42" s="309">
        <f>SUM(G30:G40)</f>
        <v>50783</v>
      </c>
      <c r="H42" s="293"/>
      <c r="I42" s="309">
        <v>86582</v>
      </c>
      <c r="J42" s="251"/>
      <c r="K42" s="309">
        <f>SUM(K30:K40)</f>
        <v>99875</v>
      </c>
      <c r="L42" s="251"/>
      <c r="M42" s="309">
        <v>103733</v>
      </c>
      <c r="N42" s="251"/>
      <c r="O42" s="309">
        <v>113995</v>
      </c>
    </row>
    <row r="43" spans="1:15" s="303" customFormat="1" ht="9.9499999999999993" customHeight="1" x14ac:dyDescent="0.2">
      <c r="A43" s="302"/>
      <c r="C43" s="304"/>
      <c r="D43" s="269"/>
      <c r="E43" s="304"/>
      <c r="F43" s="269"/>
      <c r="G43" s="304"/>
      <c r="H43" s="269"/>
      <c r="I43" s="304"/>
      <c r="J43" s="269"/>
      <c r="K43" s="304"/>
      <c r="L43" s="269"/>
      <c r="M43" s="304"/>
      <c r="N43" s="269"/>
      <c r="O43" s="304"/>
    </row>
    <row r="44" spans="1:15" s="303" customFormat="1" ht="15" customHeight="1" thickBot="1" x14ac:dyDescent="0.25">
      <c r="A44" s="302"/>
      <c r="B44" s="308" t="s">
        <v>276</v>
      </c>
      <c r="C44" s="316">
        <v>132509</v>
      </c>
      <c r="D44" s="251"/>
      <c r="E44" s="316">
        <f>E42+E27+E22</f>
        <v>129739</v>
      </c>
      <c r="F44" s="251"/>
      <c r="G44" s="316">
        <f>G42+G27+G22</f>
        <v>52669</v>
      </c>
      <c r="H44" s="293"/>
      <c r="I44" s="316">
        <v>376604</v>
      </c>
      <c r="J44" s="251"/>
      <c r="K44" s="316">
        <f>K42+K27+K22</f>
        <v>359159</v>
      </c>
      <c r="L44" s="251"/>
      <c r="M44" s="316">
        <v>325540</v>
      </c>
      <c r="N44" s="251"/>
      <c r="O44" s="316">
        <v>332985</v>
      </c>
    </row>
    <row r="45" spans="1:15" s="303" customFormat="1" ht="15" customHeight="1" thickTop="1" x14ac:dyDescent="0.2">
      <c r="A45" s="302"/>
      <c r="C45" s="317"/>
      <c r="D45" s="269"/>
      <c r="E45" s="317"/>
      <c r="F45" s="269"/>
      <c r="G45" s="317"/>
      <c r="H45" s="269"/>
      <c r="I45" s="317"/>
      <c r="J45" s="269"/>
      <c r="K45" s="317"/>
      <c r="L45" s="269"/>
      <c r="M45" s="317"/>
      <c r="N45" s="269"/>
      <c r="O45" s="317"/>
    </row>
    <row r="46" spans="1:15" s="313" customFormat="1" ht="15" customHeight="1" x14ac:dyDescent="0.2">
      <c r="A46" s="302"/>
      <c r="B46" s="311"/>
      <c r="C46" s="304"/>
      <c r="D46" s="312"/>
      <c r="E46" s="304"/>
      <c r="F46" s="312"/>
      <c r="G46" s="304"/>
      <c r="H46" s="312"/>
      <c r="I46" s="304"/>
      <c r="J46" s="312"/>
      <c r="K46" s="304"/>
      <c r="L46" s="312"/>
      <c r="M46" s="304"/>
      <c r="N46" s="312"/>
      <c r="O46" s="304"/>
    </row>
    <row r="47" spans="1:15" s="313" customFormat="1" ht="15" customHeight="1" x14ac:dyDescent="0.2">
      <c r="A47" s="302"/>
      <c r="B47" s="303"/>
      <c r="C47" s="373" t="s">
        <v>256</v>
      </c>
      <c r="D47" s="373"/>
      <c r="E47" s="373"/>
      <c r="F47" s="373"/>
      <c r="G47" s="373"/>
      <c r="H47" s="305"/>
      <c r="I47" s="373" t="s">
        <v>253</v>
      </c>
      <c r="J47" s="373"/>
      <c r="K47" s="373"/>
      <c r="L47" s="373"/>
      <c r="M47" s="373"/>
      <c r="N47" s="373"/>
      <c r="O47" s="373"/>
    </row>
    <row r="48" spans="1:15" s="303" customFormat="1" ht="15" customHeight="1" x14ac:dyDescent="0.2">
      <c r="A48" s="302"/>
      <c r="B48" s="306"/>
      <c r="C48" s="269"/>
      <c r="D48" s="249"/>
      <c r="E48" s="269"/>
      <c r="F48" s="249"/>
      <c r="G48" s="269"/>
      <c r="H48" s="249"/>
      <c r="I48" s="269"/>
      <c r="J48" s="249"/>
      <c r="K48" s="269"/>
      <c r="L48" s="249"/>
      <c r="M48" s="269"/>
      <c r="N48" s="249"/>
      <c r="O48" s="269"/>
    </row>
    <row r="49" spans="1:16" s="268" customFormat="1" ht="15" customHeight="1" x14ac:dyDescent="0.2">
      <c r="A49" s="313"/>
      <c r="B49" s="239"/>
      <c r="C49" s="243" t="s">
        <v>341</v>
      </c>
      <c r="D49" s="240"/>
      <c r="E49" s="243" t="s">
        <v>257</v>
      </c>
      <c r="F49" s="240"/>
      <c r="G49" s="243" t="s">
        <v>258</v>
      </c>
      <c r="H49" s="240"/>
      <c r="I49" s="243" t="s">
        <v>341</v>
      </c>
      <c r="J49" s="240"/>
      <c r="K49" s="243" t="s">
        <v>257</v>
      </c>
      <c r="L49" s="240"/>
      <c r="M49" s="243" t="s">
        <v>258</v>
      </c>
      <c r="N49" s="240"/>
      <c r="O49" s="243" t="s">
        <v>355</v>
      </c>
    </row>
    <row r="50" spans="1:16" s="268" customFormat="1" ht="15" customHeight="1" x14ac:dyDescent="0.2">
      <c r="A50" s="313"/>
      <c r="B50" s="239"/>
      <c r="C50" s="269"/>
      <c r="D50" s="249"/>
      <c r="E50" s="269"/>
      <c r="F50" s="249"/>
      <c r="G50" s="269"/>
      <c r="H50" s="249"/>
      <c r="I50" s="269"/>
      <c r="J50" s="249"/>
      <c r="K50" s="269"/>
      <c r="L50" s="249"/>
      <c r="M50" s="269"/>
      <c r="N50" s="249"/>
      <c r="O50" s="269"/>
    </row>
    <row r="51" spans="1:16" s="239" customFormat="1" ht="15" customHeight="1" x14ac:dyDescent="0.2">
      <c r="A51" s="307"/>
      <c r="B51" s="308" t="s">
        <v>277</v>
      </c>
      <c r="C51" s="269"/>
      <c r="D51" s="249"/>
      <c r="E51" s="269"/>
      <c r="F51" s="249"/>
      <c r="G51" s="269"/>
      <c r="H51" s="249"/>
      <c r="I51" s="269"/>
      <c r="J51" s="249"/>
      <c r="K51" s="269"/>
      <c r="L51" s="249"/>
      <c r="M51" s="269"/>
      <c r="N51" s="249"/>
      <c r="O51" s="269"/>
    </row>
    <row r="52" spans="1:16" s="239" customFormat="1" ht="15" customHeight="1" x14ac:dyDescent="0.2">
      <c r="A52" s="307"/>
      <c r="B52" s="308" t="s">
        <v>236</v>
      </c>
      <c r="C52" s="269"/>
      <c r="D52" s="249"/>
      <c r="E52" s="269"/>
      <c r="F52" s="249"/>
      <c r="G52" s="269"/>
      <c r="H52" s="249"/>
      <c r="I52" s="269"/>
      <c r="J52" s="249"/>
      <c r="K52" s="269"/>
      <c r="L52" s="249"/>
      <c r="M52" s="269"/>
      <c r="N52" s="249"/>
      <c r="O52" s="269"/>
    </row>
    <row r="53" spans="1:16" s="303" customFormat="1" ht="15" customHeight="1" x14ac:dyDescent="0.2">
      <c r="A53" s="302"/>
      <c r="B53" s="266" t="s">
        <v>279</v>
      </c>
      <c r="C53" s="263">
        <v>0</v>
      </c>
      <c r="D53" s="263"/>
      <c r="E53" s="263">
        <v>0</v>
      </c>
      <c r="F53" s="263"/>
      <c r="G53" s="263">
        <v>0</v>
      </c>
      <c r="H53" s="292"/>
      <c r="I53" s="263">
        <v>11151</v>
      </c>
      <c r="J53" s="263"/>
      <c r="K53" s="263">
        <v>46289</v>
      </c>
      <c r="L53" s="263"/>
      <c r="M53" s="263">
        <v>23927</v>
      </c>
      <c r="N53" s="263"/>
      <c r="O53" s="263">
        <v>31445</v>
      </c>
    </row>
    <row r="54" spans="1:16" s="303" customFormat="1" ht="15" customHeight="1" x14ac:dyDescent="0.2">
      <c r="A54" s="302"/>
      <c r="B54" s="266" t="s">
        <v>342</v>
      </c>
      <c r="C54" s="263">
        <v>0</v>
      </c>
      <c r="D54" s="263"/>
      <c r="E54" s="263"/>
      <c r="F54" s="263"/>
      <c r="G54" s="263"/>
      <c r="H54" s="292"/>
      <c r="I54" s="263">
        <v>7765</v>
      </c>
      <c r="J54" s="263"/>
      <c r="K54" s="263"/>
      <c r="L54" s="263"/>
      <c r="M54" s="263">
        <v>0</v>
      </c>
      <c r="N54" s="263"/>
      <c r="O54" s="263">
        <v>0</v>
      </c>
    </row>
    <row r="55" spans="1:16" s="303" customFormat="1" ht="15" customHeight="1" x14ac:dyDescent="0.2">
      <c r="A55" s="302"/>
      <c r="B55" s="266" t="s">
        <v>280</v>
      </c>
      <c r="C55" s="263">
        <v>0</v>
      </c>
      <c r="D55" s="263"/>
      <c r="E55" s="263">
        <v>0</v>
      </c>
      <c r="F55" s="263"/>
      <c r="G55" s="263">
        <v>0</v>
      </c>
      <c r="H55" s="292"/>
      <c r="I55" s="263">
        <v>2733</v>
      </c>
      <c r="J55" s="263"/>
      <c r="K55" s="263">
        <v>2688</v>
      </c>
      <c r="L55" s="263"/>
      <c r="M55" s="263">
        <v>2753</v>
      </c>
      <c r="N55" s="263"/>
      <c r="O55" s="263">
        <v>0</v>
      </c>
    </row>
    <row r="56" spans="1:16" s="303" customFormat="1" ht="15" customHeight="1" x14ac:dyDescent="0.2">
      <c r="A56" s="302"/>
      <c r="B56" s="266" t="s">
        <v>281</v>
      </c>
      <c r="C56" s="263">
        <v>0</v>
      </c>
      <c r="D56" s="263"/>
      <c r="E56" s="263">
        <v>0</v>
      </c>
      <c r="F56" s="263"/>
      <c r="G56" s="263">
        <v>0</v>
      </c>
      <c r="H56" s="292"/>
      <c r="I56" s="263">
        <v>55832</v>
      </c>
      <c r="J56" s="263"/>
      <c r="K56" s="263">
        <v>33897</v>
      </c>
      <c r="L56" s="263"/>
      <c r="M56" s="263">
        <v>34674</v>
      </c>
      <c r="N56" s="263"/>
      <c r="O56" s="263">
        <v>25217</v>
      </c>
    </row>
    <row r="57" spans="1:16" s="303" customFormat="1" ht="15" customHeight="1" x14ac:dyDescent="0.2">
      <c r="A57" s="302"/>
      <c r="B57" s="266" t="s">
        <v>282</v>
      </c>
      <c r="C57" s="263">
        <v>0</v>
      </c>
      <c r="D57" s="263"/>
      <c r="E57" s="263">
        <v>0</v>
      </c>
      <c r="F57" s="263"/>
      <c r="G57" s="263">
        <v>0</v>
      </c>
      <c r="H57" s="292"/>
      <c r="I57" s="263">
        <v>1971</v>
      </c>
      <c r="J57" s="263"/>
      <c r="K57" s="263">
        <v>5632</v>
      </c>
      <c r="L57" s="263"/>
      <c r="M57" s="263">
        <v>1655</v>
      </c>
      <c r="N57" s="263"/>
      <c r="O57" s="263">
        <v>2036</v>
      </c>
    </row>
    <row r="58" spans="1:16" s="303" customFormat="1" ht="15" customHeight="1" x14ac:dyDescent="0.2">
      <c r="A58" s="302"/>
      <c r="B58" s="266" t="s">
        <v>269</v>
      </c>
      <c r="C58" s="263">
        <v>2188</v>
      </c>
      <c r="D58" s="263"/>
      <c r="E58" s="263">
        <v>1566</v>
      </c>
      <c r="F58" s="263"/>
      <c r="G58" s="263">
        <v>0</v>
      </c>
      <c r="H58" s="292"/>
      <c r="I58" s="263">
        <v>948</v>
      </c>
      <c r="J58" s="263"/>
      <c r="K58" s="263">
        <v>1308</v>
      </c>
      <c r="L58" s="263"/>
      <c r="M58" s="263">
        <v>3250</v>
      </c>
      <c r="N58" s="263"/>
      <c r="O58" s="263">
        <v>3</v>
      </c>
    </row>
    <row r="59" spans="1:16" s="303" customFormat="1" ht="15" customHeight="1" x14ac:dyDescent="0.2">
      <c r="A59" s="302"/>
      <c r="B59" s="266" t="s">
        <v>283</v>
      </c>
      <c r="C59" s="263">
        <v>4</v>
      </c>
      <c r="D59" s="263"/>
      <c r="E59" s="263">
        <v>1</v>
      </c>
      <c r="F59" s="263"/>
      <c r="G59" s="263">
        <v>12</v>
      </c>
      <c r="H59" s="292"/>
      <c r="I59" s="263">
        <v>9204</v>
      </c>
      <c r="J59" s="263"/>
      <c r="K59" s="263">
        <v>7604</v>
      </c>
      <c r="L59" s="263"/>
      <c r="M59" s="263">
        <v>12068</v>
      </c>
      <c r="N59" s="263"/>
      <c r="O59" s="263">
        <v>9035</v>
      </c>
    </row>
    <row r="60" spans="1:16" s="303" customFormat="1" ht="15" customHeight="1" x14ac:dyDescent="0.2">
      <c r="A60" s="302"/>
      <c r="B60" s="266" t="s">
        <v>284</v>
      </c>
      <c r="C60" s="263">
        <v>0</v>
      </c>
      <c r="D60" s="263"/>
      <c r="E60" s="263">
        <v>0</v>
      </c>
      <c r="F60" s="263"/>
      <c r="G60" s="263">
        <v>0</v>
      </c>
      <c r="H60" s="292"/>
      <c r="I60" s="263">
        <v>6331</v>
      </c>
      <c r="J60" s="263"/>
      <c r="K60" s="263">
        <v>7134</v>
      </c>
      <c r="L60" s="263"/>
      <c r="M60" s="263">
        <v>2956</v>
      </c>
      <c r="N60" s="263"/>
      <c r="O60" s="263">
        <v>5483</v>
      </c>
    </row>
    <row r="61" spans="1:16" s="303" customFormat="1" ht="15" customHeight="1" x14ac:dyDescent="0.2">
      <c r="A61" s="302"/>
      <c r="B61" s="266" t="s">
        <v>285</v>
      </c>
      <c r="C61" s="263">
        <v>186</v>
      </c>
      <c r="D61" s="263"/>
      <c r="E61" s="263">
        <v>193</v>
      </c>
      <c r="F61" s="263"/>
      <c r="G61" s="263">
        <v>126</v>
      </c>
      <c r="H61" s="292"/>
      <c r="I61" s="263">
        <v>18976</v>
      </c>
      <c r="J61" s="263"/>
      <c r="K61" s="263">
        <v>20511</v>
      </c>
      <c r="L61" s="263"/>
      <c r="M61" s="263">
        <v>13859</v>
      </c>
      <c r="N61" s="263"/>
      <c r="O61" s="263">
        <v>16487</v>
      </c>
    </row>
    <row r="62" spans="1:16" s="303" customFormat="1" ht="15" customHeight="1" x14ac:dyDescent="0.2">
      <c r="A62" s="302"/>
      <c r="B62" s="266" t="s">
        <v>286</v>
      </c>
      <c r="C62" s="263">
        <v>0</v>
      </c>
      <c r="D62" s="263"/>
      <c r="E62" s="263">
        <v>0</v>
      </c>
      <c r="F62" s="263"/>
      <c r="G62" s="263">
        <v>0</v>
      </c>
      <c r="H62" s="292"/>
      <c r="I62" s="263">
        <v>2745</v>
      </c>
      <c r="J62" s="263"/>
      <c r="K62" s="263">
        <v>2531</v>
      </c>
      <c r="L62" s="263"/>
      <c r="M62" s="263">
        <v>2765</v>
      </c>
      <c r="N62" s="263"/>
      <c r="O62" s="263">
        <v>1768</v>
      </c>
    </row>
    <row r="63" spans="1:16" s="303" customFormat="1" ht="15" customHeight="1" x14ac:dyDescent="0.2">
      <c r="A63" s="302"/>
      <c r="B63" s="266" t="s">
        <v>264</v>
      </c>
      <c r="C63" s="263">
        <v>0</v>
      </c>
      <c r="D63" s="263"/>
      <c r="E63" s="263">
        <v>0</v>
      </c>
      <c r="F63" s="263"/>
      <c r="G63" s="263">
        <v>0</v>
      </c>
      <c r="H63" s="292"/>
      <c r="I63" s="263">
        <v>37139</v>
      </c>
      <c r="J63" s="263"/>
      <c r="K63" s="263">
        <v>34913</v>
      </c>
      <c r="L63" s="263"/>
      <c r="M63" s="263">
        <v>41060</v>
      </c>
      <c r="N63" s="263"/>
      <c r="O63" s="263">
        <v>16734</v>
      </c>
    </row>
    <row r="64" spans="1:16" s="303" customFormat="1" ht="15" customHeight="1" x14ac:dyDescent="0.2">
      <c r="A64" s="302"/>
      <c r="B64" s="266" t="s">
        <v>287</v>
      </c>
      <c r="C64" s="265">
        <v>121</v>
      </c>
      <c r="D64" s="263"/>
      <c r="E64" s="265">
        <v>168</v>
      </c>
      <c r="F64" s="263"/>
      <c r="G64" s="265">
        <v>260</v>
      </c>
      <c r="H64" s="292"/>
      <c r="I64" s="265">
        <v>4946</v>
      </c>
      <c r="J64" s="263"/>
      <c r="K64" s="265">
        <v>2608</v>
      </c>
      <c r="L64" s="263"/>
      <c r="M64" s="265">
        <v>1236</v>
      </c>
      <c r="N64" s="263"/>
      <c r="O64" s="265">
        <v>1281</v>
      </c>
      <c r="P64" s="318"/>
    </row>
    <row r="65" spans="1:16" s="318" customFormat="1" ht="9.9499999999999993" customHeight="1" x14ac:dyDescent="0.2">
      <c r="B65" s="315"/>
      <c r="C65" s="319"/>
      <c r="D65" s="320"/>
      <c r="E65" s="319"/>
      <c r="F65" s="320"/>
      <c r="G65" s="319"/>
      <c r="H65" s="320"/>
      <c r="P65" s="303"/>
    </row>
    <row r="66" spans="1:16" s="303" customFormat="1" ht="15" customHeight="1" x14ac:dyDescent="0.2">
      <c r="A66" s="302"/>
      <c r="B66" s="308" t="s">
        <v>278</v>
      </c>
      <c r="C66" s="309">
        <v>2499</v>
      </c>
      <c r="D66" s="251"/>
      <c r="E66" s="309">
        <f>SUM(E53:E65)</f>
        <v>1928</v>
      </c>
      <c r="F66" s="251"/>
      <c r="G66" s="309">
        <f>SUM(G53:G65)</f>
        <v>398</v>
      </c>
      <c r="H66" s="293"/>
      <c r="I66" s="309">
        <v>159741</v>
      </c>
      <c r="J66" s="251"/>
      <c r="K66" s="309">
        <f>SUM(K53:K65)</f>
        <v>165115</v>
      </c>
      <c r="L66" s="251"/>
      <c r="M66" s="309">
        <v>140203</v>
      </c>
      <c r="N66" s="251"/>
      <c r="O66" s="309">
        <v>109489</v>
      </c>
      <c r="P66" s="318"/>
    </row>
    <row r="67" spans="1:16" s="318" customFormat="1" ht="9.9499999999999993" customHeight="1" x14ac:dyDescent="0.2">
      <c r="B67" s="303"/>
      <c r="C67" s="320"/>
      <c r="D67" s="320"/>
      <c r="E67" s="320"/>
      <c r="F67" s="320"/>
      <c r="G67" s="320"/>
      <c r="H67" s="320"/>
      <c r="J67" s="320"/>
      <c r="K67" s="320"/>
      <c r="L67" s="320"/>
      <c r="N67" s="320"/>
    </row>
    <row r="68" spans="1:16" s="318" customFormat="1" ht="15" customHeight="1" x14ac:dyDescent="0.2">
      <c r="B68" s="308" t="s">
        <v>268</v>
      </c>
      <c r="C68" s="321"/>
      <c r="D68" s="320"/>
      <c r="E68" s="321"/>
      <c r="F68" s="320"/>
      <c r="G68" s="321"/>
      <c r="H68" s="320"/>
      <c r="I68" s="320"/>
      <c r="J68" s="320"/>
      <c r="K68" s="321"/>
      <c r="L68" s="320"/>
      <c r="M68" s="320"/>
      <c r="N68" s="320"/>
      <c r="O68" s="320"/>
      <c r="P68" s="303"/>
    </row>
    <row r="69" spans="1:16" s="303" customFormat="1" ht="15" customHeight="1" x14ac:dyDescent="0.2">
      <c r="A69" s="302"/>
      <c r="B69" s="266" t="s">
        <v>288</v>
      </c>
      <c r="C69" s="263">
        <v>23110</v>
      </c>
      <c r="D69" s="263"/>
      <c r="E69" s="263">
        <v>22347</v>
      </c>
      <c r="F69" s="263"/>
      <c r="G69" s="263">
        <v>22780</v>
      </c>
      <c r="H69" s="292"/>
      <c r="I69" s="263">
        <v>35970</v>
      </c>
      <c r="J69" s="263"/>
      <c r="K69" s="263">
        <v>42494</v>
      </c>
      <c r="L69" s="263"/>
      <c r="M69" s="263">
        <v>41707</v>
      </c>
      <c r="N69" s="263"/>
      <c r="O69" s="263">
        <v>50291</v>
      </c>
    </row>
    <row r="70" spans="1:16" s="303" customFormat="1" ht="15" customHeight="1" x14ac:dyDescent="0.2">
      <c r="A70" s="302"/>
      <c r="B70" s="266" t="s">
        <v>279</v>
      </c>
      <c r="C70" s="263">
        <v>0</v>
      </c>
      <c r="D70" s="263"/>
      <c r="E70" s="263">
        <v>0</v>
      </c>
      <c r="F70" s="263"/>
      <c r="G70" s="263">
        <v>0</v>
      </c>
      <c r="H70" s="292"/>
      <c r="I70" s="263">
        <v>32281</v>
      </c>
      <c r="J70" s="263"/>
      <c r="K70" s="263">
        <v>33065</v>
      </c>
      <c r="L70" s="263"/>
      <c r="M70" s="263">
        <v>21888</v>
      </c>
      <c r="N70" s="263"/>
      <c r="O70" s="263">
        <v>57158</v>
      </c>
    </row>
    <row r="71" spans="1:16" s="303" customFormat="1" ht="15" customHeight="1" x14ac:dyDescent="0.2">
      <c r="A71" s="302"/>
      <c r="B71" s="266" t="s">
        <v>342</v>
      </c>
      <c r="C71" s="263">
        <v>0</v>
      </c>
      <c r="D71" s="263"/>
      <c r="E71" s="263"/>
      <c r="F71" s="263"/>
      <c r="G71" s="263"/>
      <c r="H71" s="292"/>
      <c r="I71" s="263">
        <v>31313</v>
      </c>
      <c r="J71" s="263"/>
      <c r="K71" s="263"/>
      <c r="L71" s="263"/>
      <c r="M71" s="263">
        <v>0</v>
      </c>
      <c r="N71" s="263"/>
      <c r="O71" s="263">
        <v>0</v>
      </c>
    </row>
    <row r="72" spans="1:16" s="303" customFormat="1" ht="15" customHeight="1" x14ac:dyDescent="0.2">
      <c r="A72" s="302"/>
      <c r="B72" s="266" t="s">
        <v>280</v>
      </c>
      <c r="C72" s="263">
        <v>0</v>
      </c>
      <c r="D72" s="263"/>
      <c r="E72" s="263">
        <v>0</v>
      </c>
      <c r="F72" s="263"/>
      <c r="G72" s="263">
        <v>0</v>
      </c>
      <c r="H72" s="292"/>
      <c r="I72" s="263">
        <v>624</v>
      </c>
      <c r="J72" s="263"/>
      <c r="K72" s="263">
        <v>1296</v>
      </c>
      <c r="L72" s="263"/>
      <c r="M72" s="263">
        <v>3290</v>
      </c>
      <c r="N72" s="263"/>
      <c r="O72" s="263">
        <v>0</v>
      </c>
    </row>
    <row r="73" spans="1:16" s="303" customFormat="1" ht="15" customHeight="1" x14ac:dyDescent="0.2">
      <c r="A73" s="302"/>
      <c r="B73" s="266" t="s">
        <v>356</v>
      </c>
      <c r="C73" s="263"/>
      <c r="D73" s="263"/>
      <c r="E73" s="263"/>
      <c r="F73" s="263"/>
      <c r="G73" s="263"/>
      <c r="H73" s="292"/>
      <c r="I73" s="263"/>
      <c r="J73" s="263"/>
      <c r="K73" s="263"/>
      <c r="L73" s="263"/>
      <c r="M73" s="263"/>
      <c r="N73" s="263"/>
      <c r="O73" s="263">
        <v>3582</v>
      </c>
    </row>
    <row r="74" spans="1:16" s="303" customFormat="1" ht="15" customHeight="1" x14ac:dyDescent="0.2">
      <c r="A74" s="302"/>
      <c r="B74" s="266" t="s">
        <v>283</v>
      </c>
      <c r="C74" s="263">
        <v>0</v>
      </c>
      <c r="D74" s="263"/>
      <c r="E74" s="263">
        <v>0</v>
      </c>
      <c r="F74" s="263"/>
      <c r="G74" s="263">
        <v>0</v>
      </c>
      <c r="H74" s="292"/>
      <c r="I74" s="263">
        <v>0</v>
      </c>
      <c r="J74" s="263"/>
      <c r="K74" s="263">
        <v>0</v>
      </c>
      <c r="L74" s="263"/>
      <c r="M74" s="263">
        <v>0</v>
      </c>
      <c r="N74" s="263"/>
      <c r="O74" s="263">
        <v>423</v>
      </c>
    </row>
    <row r="75" spans="1:16" s="303" customFormat="1" ht="15" customHeight="1" x14ac:dyDescent="0.2">
      <c r="A75" s="302"/>
      <c r="B75" s="266" t="s">
        <v>284</v>
      </c>
      <c r="C75" s="263">
        <v>0</v>
      </c>
      <c r="D75" s="263"/>
      <c r="E75" s="263">
        <v>240</v>
      </c>
      <c r="F75" s="263"/>
      <c r="G75" s="263">
        <v>240</v>
      </c>
      <c r="H75" s="292"/>
      <c r="I75" s="263">
        <v>2203</v>
      </c>
      <c r="J75" s="263"/>
      <c r="K75" s="263">
        <v>12253</v>
      </c>
      <c r="L75" s="263"/>
      <c r="M75" s="263">
        <v>12070</v>
      </c>
      <c r="N75" s="263"/>
      <c r="O75" s="263">
        <v>14440</v>
      </c>
    </row>
    <row r="76" spans="1:16" s="303" customFormat="1" ht="15" customHeight="1" x14ac:dyDescent="0.2">
      <c r="A76" s="302"/>
      <c r="B76" s="266" t="s">
        <v>269</v>
      </c>
      <c r="C76" s="263">
        <v>0</v>
      </c>
      <c r="D76" s="263"/>
      <c r="E76" s="263">
        <v>0</v>
      </c>
      <c r="F76" s="263"/>
      <c r="G76" s="263">
        <v>0</v>
      </c>
      <c r="H76" s="292"/>
      <c r="I76" s="263">
        <v>0</v>
      </c>
      <c r="J76" s="263"/>
      <c r="K76" s="263">
        <v>0</v>
      </c>
      <c r="L76" s="263"/>
      <c r="M76" s="263">
        <v>610</v>
      </c>
      <c r="N76" s="263"/>
      <c r="O76" s="263">
        <v>8261</v>
      </c>
    </row>
    <row r="77" spans="1:16" s="303" customFormat="1" ht="15" customHeight="1" x14ac:dyDescent="0.2">
      <c r="A77" s="302"/>
      <c r="B77" s="266" t="s">
        <v>264</v>
      </c>
      <c r="C77" s="263">
        <v>0</v>
      </c>
      <c r="D77" s="263"/>
      <c r="E77" s="263">
        <v>0</v>
      </c>
      <c r="F77" s="263"/>
      <c r="G77" s="263">
        <v>0</v>
      </c>
      <c r="H77" s="292"/>
      <c r="I77" s="263">
        <v>11460</v>
      </c>
      <c r="J77" s="263"/>
      <c r="K77" s="263">
        <v>9556</v>
      </c>
      <c r="L77" s="263"/>
      <c r="M77" s="263">
        <v>18973</v>
      </c>
      <c r="N77" s="263"/>
      <c r="O77" s="263">
        <v>12263</v>
      </c>
    </row>
    <row r="78" spans="1:16" s="303" customFormat="1" ht="15" customHeight="1" x14ac:dyDescent="0.2">
      <c r="A78" s="302"/>
      <c r="B78" s="266" t="s">
        <v>289</v>
      </c>
      <c r="C78" s="265">
        <v>3888</v>
      </c>
      <c r="D78" s="263"/>
      <c r="E78" s="265">
        <v>9844</v>
      </c>
      <c r="F78" s="263"/>
      <c r="G78" s="265">
        <v>10903</v>
      </c>
      <c r="H78" s="292"/>
      <c r="I78" s="265">
        <v>0</v>
      </c>
      <c r="J78" s="263"/>
      <c r="K78" s="265">
        <v>0</v>
      </c>
      <c r="L78" s="263"/>
      <c r="M78" s="265">
        <v>0</v>
      </c>
      <c r="N78" s="263"/>
      <c r="O78" s="265">
        <v>549</v>
      </c>
      <c r="P78" s="318"/>
    </row>
    <row r="79" spans="1:16" s="318" customFormat="1" ht="15" customHeight="1" x14ac:dyDescent="0.2">
      <c r="B79" s="306"/>
      <c r="C79" s="319"/>
      <c r="D79" s="320"/>
      <c r="E79" s="319"/>
      <c r="F79" s="320"/>
      <c r="G79" s="319"/>
      <c r="H79" s="320"/>
      <c r="I79" s="319"/>
      <c r="J79" s="319"/>
      <c r="K79" s="319"/>
      <c r="L79" s="319"/>
      <c r="M79" s="319"/>
      <c r="N79" s="319"/>
      <c r="O79" s="319"/>
    </row>
    <row r="80" spans="1:16" s="318" customFormat="1" ht="15" customHeight="1" x14ac:dyDescent="0.2">
      <c r="B80" s="308" t="s">
        <v>290</v>
      </c>
      <c r="C80" s="309">
        <v>26998</v>
      </c>
      <c r="D80" s="251"/>
      <c r="E80" s="309">
        <f>SUM(E69:E79)</f>
        <v>32431</v>
      </c>
      <c r="F80" s="251"/>
      <c r="G80" s="309">
        <f>SUM(G69:G79)</f>
        <v>33923</v>
      </c>
      <c r="H80" s="293">
        <v>33923</v>
      </c>
      <c r="I80" s="309">
        <v>113851</v>
      </c>
      <c r="J80" s="251"/>
      <c r="K80" s="309">
        <f>SUM(K69:K79)</f>
        <v>98664</v>
      </c>
      <c r="L80" s="251"/>
      <c r="M80" s="309">
        <v>98538</v>
      </c>
      <c r="N80" s="251"/>
      <c r="O80" s="309">
        <v>146967</v>
      </c>
    </row>
    <row r="81" spans="1:16" s="318" customFormat="1" ht="9.9499999999999993" customHeight="1" x14ac:dyDescent="0.2">
      <c r="B81" s="303"/>
      <c r="C81" s="322"/>
      <c r="D81" s="320"/>
      <c r="E81" s="322"/>
      <c r="F81" s="320"/>
      <c r="G81" s="322"/>
      <c r="H81" s="320"/>
      <c r="I81" s="322"/>
      <c r="J81" s="320"/>
      <c r="K81" s="322"/>
      <c r="L81" s="320"/>
      <c r="M81" s="322"/>
      <c r="N81" s="320"/>
      <c r="O81" s="322"/>
    </row>
    <row r="82" spans="1:16" s="318" customFormat="1" ht="15" customHeight="1" x14ac:dyDescent="0.2">
      <c r="B82" s="308" t="s">
        <v>291</v>
      </c>
      <c r="C82" s="309">
        <v>29497</v>
      </c>
      <c r="D82" s="251"/>
      <c r="E82" s="309">
        <f>E80+E66</f>
        <v>34359</v>
      </c>
      <c r="F82" s="251"/>
      <c r="G82" s="309">
        <f>G80+G66</f>
        <v>34321</v>
      </c>
      <c r="H82" s="293"/>
      <c r="I82" s="309">
        <v>273592</v>
      </c>
      <c r="J82" s="251"/>
      <c r="K82" s="309">
        <f>K80+K66</f>
        <v>263779</v>
      </c>
      <c r="L82" s="251"/>
      <c r="M82" s="309">
        <v>238741</v>
      </c>
      <c r="N82" s="251"/>
      <c r="O82" s="309">
        <v>256456</v>
      </c>
    </row>
    <row r="83" spans="1:16" s="318" customFormat="1" ht="9.9499999999999993" customHeight="1" x14ac:dyDescent="0.2">
      <c r="B83" s="303"/>
      <c r="C83" s="320"/>
      <c r="D83" s="320"/>
      <c r="E83" s="320"/>
      <c r="F83" s="320"/>
      <c r="G83" s="320"/>
      <c r="H83" s="320"/>
      <c r="J83" s="320"/>
      <c r="K83" s="320"/>
      <c r="L83" s="320"/>
      <c r="N83" s="320"/>
    </row>
    <row r="84" spans="1:16" s="318" customFormat="1" ht="15" customHeight="1" x14ac:dyDescent="0.2">
      <c r="B84" s="308" t="s">
        <v>292</v>
      </c>
      <c r="C84" s="321"/>
      <c r="D84" s="320"/>
      <c r="E84" s="321"/>
      <c r="F84" s="320"/>
      <c r="G84" s="321"/>
      <c r="H84" s="320"/>
      <c r="J84" s="320"/>
      <c r="K84" s="321"/>
      <c r="L84" s="320"/>
      <c r="N84" s="320"/>
      <c r="P84" s="303"/>
    </row>
    <row r="85" spans="1:16" s="303" customFormat="1" ht="15" customHeight="1" x14ac:dyDescent="0.2">
      <c r="A85" s="302"/>
      <c r="B85" s="266" t="s">
        <v>293</v>
      </c>
      <c r="C85" s="263">
        <v>199211</v>
      </c>
      <c r="D85" s="263"/>
      <c r="E85" s="263">
        <v>199211</v>
      </c>
      <c r="F85" s="263"/>
      <c r="G85" s="263">
        <v>131846</v>
      </c>
      <c r="H85" s="292"/>
      <c r="I85" s="263">
        <v>199211</v>
      </c>
      <c r="J85" s="263"/>
      <c r="K85" s="263">
        <v>199211</v>
      </c>
      <c r="L85" s="263"/>
      <c r="M85" s="263">
        <v>200297</v>
      </c>
      <c r="N85" s="263"/>
      <c r="O85" s="263">
        <v>195080</v>
      </c>
    </row>
    <row r="86" spans="1:16" s="303" customFormat="1" ht="15" customHeight="1" x14ac:dyDescent="0.2">
      <c r="A86" s="302"/>
      <c r="B86" s="266" t="s">
        <v>294</v>
      </c>
      <c r="C86" s="263">
        <v>-2674</v>
      </c>
      <c r="D86" s="263"/>
      <c r="E86" s="263">
        <v>-2674</v>
      </c>
      <c r="F86" s="263"/>
      <c r="G86" s="263">
        <v>-2674</v>
      </c>
      <c r="H86" s="292"/>
      <c r="I86" s="263">
        <v>-2674</v>
      </c>
      <c r="J86" s="263"/>
      <c r="K86" s="263">
        <v>-2674</v>
      </c>
      <c r="L86" s="263"/>
      <c r="M86" s="263">
        <v>-2674</v>
      </c>
      <c r="N86" s="263"/>
      <c r="O86" s="263">
        <v>-2674</v>
      </c>
    </row>
    <row r="87" spans="1:16" s="303" customFormat="1" ht="15" customHeight="1" x14ac:dyDescent="0.2">
      <c r="A87" s="302"/>
      <c r="B87" s="266" t="s">
        <v>295</v>
      </c>
      <c r="C87" s="263">
        <v>-83331</v>
      </c>
      <c r="D87" s="263"/>
      <c r="E87" s="263">
        <v>-91191</v>
      </c>
      <c r="F87" s="263"/>
      <c r="G87" s="263">
        <v>-100542</v>
      </c>
      <c r="H87" s="292"/>
      <c r="I87" s="263">
        <v>-83331</v>
      </c>
      <c r="J87" s="263"/>
      <c r="K87" s="263">
        <v>-91191</v>
      </c>
      <c r="L87" s="263"/>
      <c r="M87" s="263">
        <v>-100542</v>
      </c>
      <c r="N87" s="263"/>
      <c r="O87" s="263">
        <v>-105981</v>
      </c>
    </row>
    <row r="88" spans="1:16" s="303" customFormat="1" ht="15" customHeight="1" x14ac:dyDescent="0.2">
      <c r="A88" s="302"/>
      <c r="B88" s="266" t="s">
        <v>296</v>
      </c>
      <c r="C88" s="263">
        <v>599</v>
      </c>
      <c r="D88" s="263"/>
      <c r="E88" s="263">
        <v>599</v>
      </c>
      <c r="F88" s="263"/>
      <c r="G88" s="263">
        <v>0</v>
      </c>
      <c r="H88" s="292"/>
      <c r="I88" s="263">
        <v>599</v>
      </c>
      <c r="J88" s="263"/>
      <c r="K88" s="263">
        <v>599</v>
      </c>
      <c r="L88" s="263"/>
      <c r="M88" s="263">
        <v>0</v>
      </c>
      <c r="N88" s="263"/>
      <c r="O88" s="263">
        <v>0</v>
      </c>
    </row>
    <row r="89" spans="1:16" s="303" customFormat="1" ht="15" customHeight="1" x14ac:dyDescent="0.2">
      <c r="A89" s="302"/>
      <c r="B89" s="266" t="s">
        <v>334</v>
      </c>
      <c r="C89" s="263">
        <v>0</v>
      </c>
      <c r="D89" s="263"/>
      <c r="E89" s="263">
        <v>0</v>
      </c>
      <c r="F89" s="263"/>
      <c r="G89" s="263">
        <v>0</v>
      </c>
      <c r="H89" s="292"/>
      <c r="I89" s="263">
        <v>0</v>
      </c>
      <c r="J89" s="263"/>
      <c r="K89" s="263">
        <v>0</v>
      </c>
      <c r="L89" s="263"/>
      <c r="M89" s="263">
        <v>0</v>
      </c>
      <c r="N89" s="263"/>
      <c r="O89" s="263">
        <v>0</v>
      </c>
    </row>
    <row r="90" spans="1:16" s="303" customFormat="1" ht="15" customHeight="1" x14ac:dyDescent="0.2">
      <c r="A90" s="302"/>
      <c r="B90" s="266" t="s">
        <v>297</v>
      </c>
      <c r="C90" s="265">
        <v>-10793</v>
      </c>
      <c r="D90" s="263"/>
      <c r="E90" s="265">
        <v>-10565</v>
      </c>
      <c r="F90" s="263"/>
      <c r="G90" s="265">
        <v>-10282</v>
      </c>
      <c r="H90" s="292"/>
      <c r="I90" s="265">
        <v>-10793</v>
      </c>
      <c r="J90" s="263"/>
      <c r="K90" s="265">
        <v>-10565</v>
      </c>
      <c r="L90" s="263"/>
      <c r="M90" s="265">
        <v>-10282</v>
      </c>
      <c r="N90" s="263"/>
      <c r="O90" s="265">
        <v>-9896</v>
      </c>
      <c r="P90" s="318"/>
    </row>
    <row r="91" spans="1:16" s="318" customFormat="1" ht="9.9499999999999993" customHeight="1" x14ac:dyDescent="0.2">
      <c r="B91" s="323"/>
      <c r="C91" s="350"/>
      <c r="D91" s="325"/>
      <c r="E91" s="324"/>
      <c r="F91" s="325"/>
      <c r="G91" s="324"/>
      <c r="H91" s="326"/>
      <c r="I91" s="350"/>
      <c r="J91" s="325"/>
      <c r="K91" s="324"/>
      <c r="L91" s="325"/>
      <c r="M91" s="350"/>
      <c r="N91" s="325"/>
      <c r="O91" s="350"/>
    </row>
    <row r="92" spans="1:16" s="318" customFormat="1" ht="15" customHeight="1" x14ac:dyDescent="0.2">
      <c r="B92" s="308" t="s">
        <v>298</v>
      </c>
      <c r="C92" s="309">
        <v>103012</v>
      </c>
      <c r="D92" s="251"/>
      <c r="E92" s="309">
        <f>SUM(E85:E91)</f>
        <v>95380</v>
      </c>
      <c r="F92" s="251"/>
      <c r="G92" s="309">
        <f>SUM(G85:G91)</f>
        <v>18348</v>
      </c>
      <c r="H92" s="293"/>
      <c r="I92" s="309">
        <v>103012</v>
      </c>
      <c r="J92" s="251"/>
      <c r="K92" s="309">
        <f>SUM(K85:K91)</f>
        <v>95380</v>
      </c>
      <c r="L92" s="251"/>
      <c r="M92" s="309">
        <v>86799</v>
      </c>
      <c r="N92" s="251"/>
      <c r="O92" s="309">
        <v>76529</v>
      </c>
    </row>
    <row r="93" spans="1:16" s="318" customFormat="1" ht="15" customHeight="1" x14ac:dyDescent="0.2">
      <c r="B93" s="303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</row>
    <row r="94" spans="1:16" s="318" customFormat="1" ht="15" customHeight="1" thickBot="1" x14ac:dyDescent="0.3">
      <c r="B94" s="308" t="s">
        <v>299</v>
      </c>
      <c r="C94" s="316">
        <v>132509</v>
      </c>
      <c r="D94" s="251"/>
      <c r="E94" s="316">
        <f>E92+E82</f>
        <v>129739</v>
      </c>
      <c r="F94" s="251"/>
      <c r="G94" s="316">
        <f>G92+G82</f>
        <v>52669</v>
      </c>
      <c r="H94" s="293"/>
      <c r="I94" s="316">
        <v>376604</v>
      </c>
      <c r="J94" s="251"/>
      <c r="K94" s="316">
        <f>K92+K82</f>
        <v>359159</v>
      </c>
      <c r="L94" s="251"/>
      <c r="M94" s="316">
        <v>325540</v>
      </c>
      <c r="N94" s="251"/>
      <c r="O94" s="316">
        <v>332985</v>
      </c>
      <c r="P94" s="327"/>
    </row>
    <row r="95" spans="1:16" ht="15.75" thickTop="1" x14ac:dyDescent="0.25"/>
  </sheetData>
  <mergeCells count="5">
    <mergeCell ref="C8:O8"/>
    <mergeCell ref="C9:O9"/>
    <mergeCell ref="C47:G47"/>
    <mergeCell ref="I47:O47"/>
    <mergeCell ref="I10:O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workbookViewId="0">
      <selection activeCell="F5" sqref="F5"/>
    </sheetView>
  </sheetViews>
  <sheetFormatPr defaultColWidth="18.7109375" defaultRowHeight="12.75" x14ac:dyDescent="0.2"/>
  <cols>
    <col min="1" max="1" width="1.7109375" style="318" customWidth="1"/>
    <col min="2" max="2" width="61.5703125" style="335" customWidth="1"/>
    <col min="3" max="3" width="14.7109375" style="328" customWidth="1"/>
    <col min="4" max="4" width="1.7109375" style="324" customWidth="1"/>
    <col min="5" max="5" width="14.7109375" style="328" customWidth="1"/>
    <col min="6" max="6" width="1.7109375" style="328" customWidth="1"/>
    <col min="7" max="7" width="14.7109375" style="328" customWidth="1"/>
    <col min="8" max="8" width="1.7109375" style="324" customWidth="1"/>
    <col min="9" max="9" width="14.7109375" style="328" customWidth="1"/>
    <col min="10" max="10" width="1.7109375" style="324" customWidth="1"/>
    <col min="11" max="11" width="14.7109375" style="328" customWidth="1"/>
    <col min="12" max="16384" width="18.7109375" style="335"/>
  </cols>
  <sheetData>
    <row r="1" spans="1:11" s="268" customFormat="1" ht="15" customHeight="1" x14ac:dyDescent="0.2">
      <c r="A1" s="302"/>
      <c r="B1" s="328"/>
      <c r="C1" s="329"/>
      <c r="D1" s="304"/>
      <c r="E1" s="329"/>
      <c r="F1" s="329"/>
      <c r="G1" s="329"/>
      <c r="H1" s="304"/>
      <c r="I1" s="329"/>
      <c r="J1" s="304"/>
      <c r="K1" s="329"/>
    </row>
    <row r="2" spans="1:11" s="268" customFormat="1" ht="15" customHeight="1" x14ac:dyDescent="0.2">
      <c r="A2" s="302"/>
      <c r="B2" s="374" t="s">
        <v>24</v>
      </c>
      <c r="C2" s="374"/>
      <c r="D2" s="304"/>
      <c r="E2" s="329"/>
      <c r="F2" s="329"/>
      <c r="G2" s="329"/>
      <c r="H2" s="304"/>
      <c r="I2" s="329"/>
      <c r="J2" s="304"/>
      <c r="K2" s="329"/>
    </row>
    <row r="3" spans="1:11" s="268" customFormat="1" ht="9.9499999999999993" customHeight="1" x14ac:dyDescent="0.2">
      <c r="A3" s="302"/>
      <c r="B3" s="237"/>
      <c r="C3" s="237"/>
      <c r="D3" s="304"/>
      <c r="E3" s="329"/>
      <c r="F3" s="329"/>
      <c r="G3" s="329"/>
      <c r="H3" s="304"/>
      <c r="I3" s="329"/>
      <c r="J3" s="304"/>
      <c r="K3" s="329"/>
    </row>
    <row r="4" spans="1:11" s="268" customFormat="1" ht="15" customHeight="1" x14ac:dyDescent="0.2">
      <c r="A4" s="302"/>
      <c r="B4" s="376" t="s">
        <v>300</v>
      </c>
      <c r="C4" s="376"/>
      <c r="D4" s="304"/>
      <c r="E4" s="329"/>
      <c r="F4" s="329"/>
      <c r="G4" s="329"/>
      <c r="H4" s="304"/>
      <c r="I4" s="329"/>
      <c r="J4" s="304"/>
      <c r="K4" s="329"/>
    </row>
    <row r="5" spans="1:11" s="268" customFormat="1" ht="15" customHeight="1" x14ac:dyDescent="0.2">
      <c r="A5" s="302"/>
      <c r="B5" s="375" t="s">
        <v>216</v>
      </c>
      <c r="C5" s="375"/>
      <c r="D5" s="304"/>
      <c r="E5" s="329"/>
      <c r="F5" s="329"/>
      <c r="G5" s="329"/>
      <c r="H5" s="304"/>
      <c r="I5" s="329"/>
      <c r="J5" s="304"/>
      <c r="K5" s="329"/>
    </row>
    <row r="6" spans="1:11" s="268" customFormat="1" ht="15" customHeight="1" x14ac:dyDescent="0.2">
      <c r="A6" s="302"/>
      <c r="B6" s="300" t="s">
        <v>358</v>
      </c>
      <c r="C6" s="296"/>
      <c r="D6" s="304"/>
      <c r="E6" s="329"/>
      <c r="F6" s="329"/>
      <c r="G6" s="329"/>
      <c r="H6" s="304"/>
      <c r="I6" s="329"/>
      <c r="J6" s="304"/>
      <c r="K6" s="329"/>
    </row>
    <row r="7" spans="1:11" s="331" customFormat="1" ht="9.9499999999999993" customHeight="1" x14ac:dyDescent="0.2">
      <c r="A7" s="302"/>
      <c r="B7" s="289"/>
      <c r="C7" s="289"/>
      <c r="D7" s="330"/>
      <c r="E7" s="306"/>
      <c r="F7" s="306"/>
      <c r="G7" s="306"/>
      <c r="H7" s="330"/>
      <c r="I7" s="306"/>
      <c r="J7" s="330"/>
      <c r="K7" s="306"/>
    </row>
    <row r="8" spans="1:11" s="303" customFormat="1" ht="15" customHeight="1" x14ac:dyDescent="0.2">
      <c r="A8" s="302"/>
      <c r="C8" s="373" t="s">
        <v>300</v>
      </c>
      <c r="D8" s="373"/>
      <c r="E8" s="373"/>
      <c r="F8" s="373"/>
      <c r="G8" s="373"/>
      <c r="H8" s="373"/>
      <c r="I8" s="373"/>
      <c r="J8" s="373"/>
      <c r="K8" s="373"/>
    </row>
    <row r="9" spans="1:11" s="303" customFormat="1" ht="15" customHeight="1" x14ac:dyDescent="0.2">
      <c r="A9" s="302"/>
      <c r="C9" s="373" t="s">
        <v>357</v>
      </c>
      <c r="D9" s="373"/>
      <c r="E9" s="373"/>
      <c r="F9" s="373"/>
      <c r="G9" s="373"/>
      <c r="H9" s="373"/>
      <c r="I9" s="373"/>
      <c r="J9" s="373"/>
      <c r="K9" s="373"/>
    </row>
    <row r="10" spans="1:11" s="303" customFormat="1" ht="15" customHeight="1" x14ac:dyDescent="0.2">
      <c r="A10" s="302"/>
      <c r="C10" s="373" t="s">
        <v>256</v>
      </c>
      <c r="D10" s="373"/>
      <c r="E10" s="373"/>
      <c r="F10" s="305"/>
      <c r="G10" s="373" t="s">
        <v>253</v>
      </c>
      <c r="H10" s="373"/>
      <c r="I10" s="373"/>
      <c r="J10" s="373"/>
      <c r="K10" s="373"/>
    </row>
    <row r="11" spans="1:11" s="268" customFormat="1" ht="8.1" customHeight="1" x14ac:dyDescent="0.2">
      <c r="A11" s="302"/>
      <c r="B11" s="303"/>
      <c r="C11" s="332"/>
      <c r="D11" s="304"/>
      <c r="E11" s="332"/>
      <c r="F11" s="332"/>
      <c r="G11" s="332"/>
      <c r="H11" s="304"/>
      <c r="I11" s="332"/>
      <c r="J11" s="304"/>
      <c r="K11" s="332"/>
    </row>
    <row r="12" spans="1:11" s="239" customFormat="1" ht="15" customHeight="1" x14ac:dyDescent="0.2">
      <c r="A12" s="307"/>
      <c r="C12" s="243" t="s">
        <v>341</v>
      </c>
      <c r="D12" s="240"/>
      <c r="E12" s="243" t="s">
        <v>258</v>
      </c>
      <c r="F12" s="240"/>
      <c r="G12" s="243" t="s">
        <v>341</v>
      </c>
      <c r="H12" s="240"/>
      <c r="I12" s="243" t="s">
        <v>258</v>
      </c>
      <c r="J12" s="240"/>
      <c r="K12" s="243" t="s">
        <v>355</v>
      </c>
    </row>
    <row r="13" spans="1:11" ht="15" customHeight="1" x14ac:dyDescent="0.2">
      <c r="A13" s="302"/>
      <c r="B13" s="333" t="s">
        <v>301</v>
      </c>
      <c r="C13" s="334"/>
      <c r="D13" s="328"/>
      <c r="E13" s="304"/>
      <c r="F13" s="304"/>
      <c r="G13" s="304"/>
      <c r="H13" s="328"/>
      <c r="I13" s="304"/>
      <c r="J13" s="328"/>
      <c r="K13" s="304"/>
    </row>
    <row r="14" spans="1:11" s="334" customFormat="1" ht="9.9499999999999993" customHeight="1" x14ac:dyDescent="0.2">
      <c r="A14" s="307"/>
      <c r="B14" s="336"/>
      <c r="C14" s="304"/>
      <c r="D14" s="328"/>
      <c r="E14" s="304"/>
      <c r="F14" s="304"/>
      <c r="G14" s="304"/>
      <c r="H14" s="328"/>
      <c r="I14" s="304"/>
      <c r="J14" s="328"/>
      <c r="K14" s="304"/>
    </row>
    <row r="15" spans="1:11" s="334" customFormat="1" ht="15" customHeight="1" x14ac:dyDescent="0.2">
      <c r="A15" s="307"/>
      <c r="B15" s="333" t="s">
        <v>343</v>
      </c>
      <c r="C15" s="250">
        <v>17211</v>
      </c>
      <c r="D15" s="351"/>
      <c r="E15" s="250">
        <v>5439</v>
      </c>
      <c r="F15" s="351"/>
      <c r="G15" s="250">
        <v>9782</v>
      </c>
      <c r="H15" s="351"/>
      <c r="I15" s="250">
        <v>-14665</v>
      </c>
      <c r="J15" s="351"/>
      <c r="K15" s="250">
        <v>32088</v>
      </c>
    </row>
    <row r="16" spans="1:11" s="334" customFormat="1" ht="15" customHeight="1" x14ac:dyDescent="0.2">
      <c r="A16" s="307"/>
      <c r="B16" s="333" t="s">
        <v>344</v>
      </c>
      <c r="C16" s="250">
        <v>0</v>
      </c>
      <c r="D16" s="351"/>
      <c r="E16" s="250">
        <v>0</v>
      </c>
      <c r="F16" s="351"/>
      <c r="G16" s="250">
        <v>7423</v>
      </c>
      <c r="H16" s="351"/>
      <c r="I16" s="250">
        <v>24669</v>
      </c>
      <c r="J16" s="351"/>
      <c r="K16" s="250">
        <v>0</v>
      </c>
    </row>
    <row r="17" spans="1:11" s="334" customFormat="1" ht="9.9499999999999993" customHeight="1" x14ac:dyDescent="0.2">
      <c r="A17" s="302"/>
      <c r="B17" s="336"/>
      <c r="C17" s="337"/>
      <c r="D17" s="352"/>
      <c r="E17" s="337"/>
      <c r="F17" s="353"/>
      <c r="G17" s="337"/>
      <c r="H17" s="352"/>
      <c r="I17" s="337"/>
      <c r="J17" s="352"/>
      <c r="K17" s="337"/>
    </row>
    <row r="18" spans="1:11" ht="15" customHeight="1" x14ac:dyDescent="0.2">
      <c r="A18" s="302"/>
      <c r="B18" s="333" t="s">
        <v>316</v>
      </c>
      <c r="C18" s="338"/>
      <c r="D18" s="352"/>
      <c r="E18" s="338"/>
      <c r="F18" s="352"/>
      <c r="G18" s="338"/>
      <c r="H18" s="352"/>
      <c r="I18" s="338"/>
      <c r="J18" s="352"/>
      <c r="K18" s="338"/>
    </row>
    <row r="19" spans="1:11" ht="15" customHeight="1" x14ac:dyDescent="0.2">
      <c r="A19" s="302"/>
      <c r="B19" s="333" t="s">
        <v>320</v>
      </c>
      <c r="C19" s="337"/>
      <c r="D19" s="352"/>
      <c r="E19" s="337"/>
      <c r="F19" s="353"/>
      <c r="G19" s="337"/>
      <c r="H19" s="352"/>
      <c r="I19" s="337"/>
      <c r="J19" s="352"/>
      <c r="K19" s="337"/>
    </row>
    <row r="20" spans="1:11" s="303" customFormat="1" ht="15" customHeight="1" x14ac:dyDescent="0.2">
      <c r="A20" s="302"/>
      <c r="B20" s="339" t="s">
        <v>302</v>
      </c>
      <c r="C20" s="263">
        <v>3</v>
      </c>
      <c r="D20" s="354"/>
      <c r="E20" s="263">
        <v>3</v>
      </c>
      <c r="F20" s="355"/>
      <c r="G20" s="263">
        <v>11758</v>
      </c>
      <c r="H20" s="354"/>
      <c r="I20" s="263">
        <v>5268</v>
      </c>
      <c r="J20" s="354"/>
      <c r="K20" s="263">
        <v>7660</v>
      </c>
    </row>
    <row r="21" spans="1:11" s="303" customFormat="1" ht="15" customHeight="1" x14ac:dyDescent="0.2">
      <c r="A21" s="302"/>
      <c r="B21" s="339" t="s">
        <v>303</v>
      </c>
      <c r="C21" s="263">
        <v>0</v>
      </c>
      <c r="D21" s="354"/>
      <c r="E21" s="263">
        <v>0</v>
      </c>
      <c r="F21" s="355"/>
      <c r="G21" s="263">
        <v>4106</v>
      </c>
      <c r="H21" s="354"/>
      <c r="I21" s="263">
        <v>5336</v>
      </c>
      <c r="J21" s="354"/>
      <c r="K21" s="263">
        <v>7421</v>
      </c>
    </row>
    <row r="22" spans="1:11" s="303" customFormat="1" ht="15" customHeight="1" x14ac:dyDescent="0.2">
      <c r="A22" s="302"/>
      <c r="B22" s="339" t="s">
        <v>304</v>
      </c>
      <c r="C22" s="263">
        <v>-3</v>
      </c>
      <c r="D22" s="354"/>
      <c r="E22" s="263">
        <v>0</v>
      </c>
      <c r="F22" s="355"/>
      <c r="G22" s="263">
        <v>-8681</v>
      </c>
      <c r="H22" s="354"/>
      <c r="I22" s="263">
        <v>256</v>
      </c>
      <c r="J22" s="354"/>
      <c r="K22" s="263">
        <v>-7770</v>
      </c>
    </row>
    <row r="23" spans="1:11" s="303" customFormat="1" ht="15" customHeight="1" x14ac:dyDescent="0.2">
      <c r="A23" s="302"/>
      <c r="B23" s="339" t="s">
        <v>335</v>
      </c>
      <c r="C23" s="263">
        <v>0</v>
      </c>
      <c r="D23" s="354"/>
      <c r="E23" s="263">
        <v>0</v>
      </c>
      <c r="F23" s="355"/>
      <c r="G23" s="263">
        <v>0</v>
      </c>
      <c r="H23" s="354"/>
      <c r="I23" s="263">
        <v>-692</v>
      </c>
      <c r="J23" s="354"/>
      <c r="K23" s="263">
        <v>-547</v>
      </c>
    </row>
    <row r="24" spans="1:11" s="303" customFormat="1" ht="15" customHeight="1" x14ac:dyDescent="0.2">
      <c r="A24" s="302"/>
      <c r="B24" s="339" t="s">
        <v>305</v>
      </c>
      <c r="C24" s="263">
        <v>0</v>
      </c>
      <c r="D24" s="354"/>
      <c r="E24" s="263">
        <v>0</v>
      </c>
      <c r="F24" s="355"/>
      <c r="G24" s="263">
        <v>-20</v>
      </c>
      <c r="H24" s="354"/>
      <c r="I24" s="263">
        <v>809</v>
      </c>
      <c r="J24" s="354"/>
      <c r="K24" s="263">
        <v>-4279</v>
      </c>
    </row>
    <row r="25" spans="1:11" s="303" customFormat="1" ht="15" customHeight="1" x14ac:dyDescent="0.2">
      <c r="A25" s="302"/>
      <c r="B25" s="339" t="s">
        <v>308</v>
      </c>
      <c r="C25" s="263">
        <v>330</v>
      </c>
      <c r="D25" s="354"/>
      <c r="E25" s="263">
        <v>-3876</v>
      </c>
      <c r="F25" s="355"/>
      <c r="G25" s="263">
        <v>-5737</v>
      </c>
      <c r="H25" s="354"/>
      <c r="I25" s="263">
        <v>-7400</v>
      </c>
      <c r="J25" s="354"/>
      <c r="K25" s="263">
        <v>6625</v>
      </c>
    </row>
    <row r="26" spans="1:11" s="303" customFormat="1" ht="15" customHeight="1" x14ac:dyDescent="0.2">
      <c r="A26" s="302"/>
      <c r="B26" s="339" t="s">
        <v>306</v>
      </c>
      <c r="C26" s="263">
        <v>0</v>
      </c>
      <c r="D26" s="354"/>
      <c r="E26" s="263">
        <v>0</v>
      </c>
      <c r="F26" s="355"/>
      <c r="G26" s="263">
        <v>763</v>
      </c>
      <c r="H26" s="354"/>
      <c r="I26" s="263">
        <v>-872</v>
      </c>
      <c r="J26" s="354"/>
      <c r="K26" s="263">
        <v>-8200</v>
      </c>
    </row>
    <row r="27" spans="1:11" s="303" customFormat="1" ht="15" customHeight="1" x14ac:dyDescent="0.2">
      <c r="A27" s="302"/>
      <c r="B27" s="339" t="s">
        <v>309</v>
      </c>
      <c r="C27" s="263">
        <v>-25650</v>
      </c>
      <c r="D27" s="354"/>
      <c r="E27" s="263">
        <v>-1006</v>
      </c>
      <c r="F27" s="355"/>
      <c r="G27" s="263">
        <v>0</v>
      </c>
      <c r="H27" s="354"/>
      <c r="I27" s="263">
        <v>-1143</v>
      </c>
      <c r="J27" s="354"/>
      <c r="K27" s="263">
        <v>11921</v>
      </c>
    </row>
    <row r="28" spans="1:11" s="303" customFormat="1" ht="15" customHeight="1" x14ac:dyDescent="0.2">
      <c r="A28" s="302"/>
      <c r="B28" s="339" t="s">
        <v>307</v>
      </c>
      <c r="C28" s="263">
        <v>0</v>
      </c>
      <c r="D28" s="354"/>
      <c r="E28" s="263">
        <v>-2586</v>
      </c>
      <c r="F28" s="355"/>
      <c r="G28" s="263">
        <v>0</v>
      </c>
      <c r="H28" s="354"/>
      <c r="I28" s="263">
        <v>-1841</v>
      </c>
      <c r="J28" s="354"/>
      <c r="K28" s="263">
        <v>0</v>
      </c>
    </row>
    <row r="29" spans="1:11" s="303" customFormat="1" ht="15" customHeight="1" x14ac:dyDescent="0.2">
      <c r="A29" s="302"/>
      <c r="B29" s="339" t="s">
        <v>336</v>
      </c>
      <c r="C29" s="263">
        <v>0</v>
      </c>
      <c r="D29" s="354"/>
      <c r="E29" s="263">
        <v>0</v>
      </c>
      <c r="F29" s="355"/>
      <c r="G29" s="263">
        <v>0</v>
      </c>
      <c r="H29" s="354"/>
      <c r="I29" s="263">
        <v>65383</v>
      </c>
      <c r="J29" s="354"/>
      <c r="K29" s="263">
        <v>231</v>
      </c>
    </row>
    <row r="30" spans="1:11" s="303" customFormat="1" ht="15" customHeight="1" x14ac:dyDescent="0.2">
      <c r="A30" s="302"/>
      <c r="B30" s="360" t="s">
        <v>345</v>
      </c>
      <c r="C30" s="263">
        <v>0</v>
      </c>
      <c r="D30" s="354"/>
      <c r="E30" s="263">
        <v>0</v>
      </c>
      <c r="F30" s="355"/>
      <c r="G30" s="263">
        <v>0</v>
      </c>
      <c r="H30" s="354"/>
      <c r="I30" s="263">
        <v>-2611</v>
      </c>
      <c r="J30" s="354"/>
      <c r="K30" s="263">
        <v>-1906</v>
      </c>
    </row>
    <row r="31" spans="1:11" s="303" customFormat="1" ht="15" customHeight="1" x14ac:dyDescent="0.2">
      <c r="A31" s="302"/>
      <c r="B31" s="339" t="s">
        <v>337</v>
      </c>
      <c r="C31" s="263">
        <v>0</v>
      </c>
      <c r="D31" s="354"/>
      <c r="E31" s="263">
        <v>0</v>
      </c>
      <c r="F31" s="355"/>
      <c r="G31" s="263">
        <v>0</v>
      </c>
      <c r="H31" s="354"/>
      <c r="I31" s="263">
        <v>-79268</v>
      </c>
      <c r="J31" s="354"/>
      <c r="K31" s="263">
        <v>0</v>
      </c>
    </row>
    <row r="32" spans="1:11" s="303" customFormat="1" ht="15" customHeight="1" x14ac:dyDescent="0.2">
      <c r="A32" s="302"/>
      <c r="B32" s="339" t="s">
        <v>310</v>
      </c>
      <c r="C32" s="263">
        <v>13</v>
      </c>
      <c r="D32" s="354"/>
      <c r="E32" s="263">
        <v>-2</v>
      </c>
      <c r="F32" s="355"/>
      <c r="G32" s="263">
        <v>501</v>
      </c>
      <c r="H32" s="354"/>
      <c r="I32" s="263">
        <v>0</v>
      </c>
      <c r="J32" s="354"/>
      <c r="K32" s="263">
        <v>0</v>
      </c>
    </row>
    <row r="33" spans="1:11" s="303" customFormat="1" ht="15" customHeight="1" x14ac:dyDescent="0.2">
      <c r="A33" s="302"/>
      <c r="B33" s="339" t="s">
        <v>338</v>
      </c>
      <c r="C33" s="263">
        <v>0</v>
      </c>
      <c r="D33" s="354"/>
      <c r="E33" s="263">
        <v>0</v>
      </c>
      <c r="F33" s="355"/>
      <c r="G33" s="263">
        <v>0</v>
      </c>
      <c r="H33" s="354"/>
      <c r="I33" s="263">
        <v>-506</v>
      </c>
      <c r="J33" s="354"/>
      <c r="K33" s="263">
        <v>-712</v>
      </c>
    </row>
    <row r="34" spans="1:11" s="303" customFormat="1" ht="15" customHeight="1" x14ac:dyDescent="0.2">
      <c r="A34" s="302"/>
      <c r="B34" s="339" t="s">
        <v>346</v>
      </c>
      <c r="C34" s="263">
        <v>0</v>
      </c>
      <c r="D34" s="354"/>
      <c r="E34" s="263">
        <v>991</v>
      </c>
      <c r="F34" s="355"/>
      <c r="G34" s="263">
        <v>0</v>
      </c>
      <c r="H34" s="354"/>
      <c r="I34" s="263">
        <v>991</v>
      </c>
      <c r="J34" s="354"/>
      <c r="K34" s="263">
        <v>-17547</v>
      </c>
    </row>
    <row r="35" spans="1:11" ht="9.9499999999999993" customHeight="1" x14ac:dyDescent="0.2">
      <c r="A35" s="302"/>
      <c r="B35" s="340"/>
      <c r="C35" s="341"/>
      <c r="D35" s="356"/>
      <c r="E35" s="341"/>
      <c r="F35" s="357"/>
      <c r="G35" s="341"/>
      <c r="H35" s="356"/>
      <c r="I35" s="341"/>
      <c r="J35" s="356"/>
      <c r="K35" s="341"/>
    </row>
    <row r="36" spans="1:11" ht="15" customHeight="1" x14ac:dyDescent="0.2">
      <c r="A36" s="302"/>
      <c r="B36" s="333" t="s">
        <v>319</v>
      </c>
      <c r="C36" s="341"/>
      <c r="D36" s="356"/>
      <c r="E36" s="341"/>
      <c r="F36" s="357"/>
      <c r="G36" s="341"/>
      <c r="H36" s="356"/>
      <c r="I36" s="341"/>
      <c r="J36" s="356"/>
      <c r="K36" s="341"/>
    </row>
    <row r="37" spans="1:11" s="303" customFormat="1" ht="15" customHeight="1" x14ac:dyDescent="0.2">
      <c r="A37" s="302"/>
      <c r="B37" s="339" t="s">
        <v>261</v>
      </c>
      <c r="C37" s="263">
        <v>3</v>
      </c>
      <c r="D37" s="354"/>
      <c r="E37" s="263">
        <v>0</v>
      </c>
      <c r="F37" s="355"/>
      <c r="G37" s="263">
        <v>-28025</v>
      </c>
      <c r="H37" s="354"/>
      <c r="I37" s="263">
        <v>10249</v>
      </c>
      <c r="J37" s="354"/>
      <c r="K37" s="263">
        <v>-6693</v>
      </c>
    </row>
    <row r="38" spans="1:11" s="303" customFormat="1" ht="15" customHeight="1" x14ac:dyDescent="0.2">
      <c r="A38" s="302"/>
      <c r="B38" s="339" t="s">
        <v>311</v>
      </c>
      <c r="C38" s="263">
        <v>0</v>
      </c>
      <c r="D38" s="354"/>
      <c r="E38" s="263">
        <v>0</v>
      </c>
      <c r="F38" s="355"/>
      <c r="G38" s="263">
        <v>-7095</v>
      </c>
      <c r="H38" s="354"/>
      <c r="I38" s="263">
        <v>-13108</v>
      </c>
      <c r="J38" s="354"/>
      <c r="K38" s="263">
        <v>10981</v>
      </c>
    </row>
    <row r="39" spans="1:11" s="303" customFormat="1" ht="15" customHeight="1" x14ac:dyDescent="0.2">
      <c r="A39" s="302"/>
      <c r="B39" s="339" t="s">
        <v>267</v>
      </c>
      <c r="C39" s="263">
        <v>255</v>
      </c>
      <c r="D39" s="354"/>
      <c r="E39" s="263">
        <v>0</v>
      </c>
      <c r="F39" s="355"/>
      <c r="G39" s="263">
        <v>255</v>
      </c>
      <c r="H39" s="354"/>
      <c r="I39" s="263">
        <v>-23671</v>
      </c>
      <c r="J39" s="354"/>
      <c r="K39" s="263">
        <v>0</v>
      </c>
    </row>
    <row r="40" spans="1:11" s="303" customFormat="1" ht="15" customHeight="1" x14ac:dyDescent="0.2">
      <c r="A40" s="302"/>
      <c r="B40" s="339" t="s">
        <v>263</v>
      </c>
      <c r="C40" s="263">
        <v>153</v>
      </c>
      <c r="D40" s="354"/>
      <c r="E40" s="263">
        <v>0</v>
      </c>
      <c r="F40" s="355"/>
      <c r="G40" s="263">
        <v>-2182</v>
      </c>
      <c r="H40" s="354"/>
      <c r="I40" s="263">
        <v>3529</v>
      </c>
      <c r="J40" s="354"/>
      <c r="K40" s="263">
        <v>4993</v>
      </c>
    </row>
    <row r="41" spans="1:11" s="303" customFormat="1" ht="15" customHeight="1" x14ac:dyDescent="0.2">
      <c r="A41" s="302"/>
      <c r="B41" s="339" t="s">
        <v>235</v>
      </c>
      <c r="C41" s="263">
        <v>0</v>
      </c>
      <c r="D41" s="354"/>
      <c r="E41" s="263">
        <v>-1341</v>
      </c>
      <c r="F41" s="355"/>
      <c r="G41" s="263">
        <v>0</v>
      </c>
      <c r="H41" s="354"/>
      <c r="I41" s="263">
        <v>-1836</v>
      </c>
      <c r="J41" s="354"/>
      <c r="K41" s="263">
        <v>0</v>
      </c>
    </row>
    <row r="42" spans="1:11" s="303" customFormat="1" ht="15" customHeight="1" x14ac:dyDescent="0.2">
      <c r="A42" s="302"/>
      <c r="B42" s="339" t="s">
        <v>312</v>
      </c>
      <c r="C42" s="263">
        <v>-3487</v>
      </c>
      <c r="D42" s="354"/>
      <c r="E42" s="263">
        <v>0</v>
      </c>
      <c r="F42" s="355"/>
      <c r="G42" s="263">
        <v>0</v>
      </c>
      <c r="H42" s="354"/>
      <c r="I42" s="263">
        <v>0</v>
      </c>
      <c r="J42" s="354"/>
      <c r="K42" s="263">
        <v>0</v>
      </c>
    </row>
    <row r="43" spans="1:11" s="303" customFormat="1" ht="15" customHeight="1" x14ac:dyDescent="0.2">
      <c r="A43" s="302"/>
      <c r="B43" s="339" t="s">
        <v>264</v>
      </c>
      <c r="C43" s="263">
        <v>0</v>
      </c>
      <c r="D43" s="354"/>
      <c r="E43" s="263">
        <v>0</v>
      </c>
      <c r="F43" s="355"/>
      <c r="G43" s="263">
        <v>11434</v>
      </c>
      <c r="H43" s="354"/>
      <c r="I43" s="263">
        <v>-31036</v>
      </c>
      <c r="J43" s="354"/>
      <c r="K43" s="263">
        <v>0</v>
      </c>
    </row>
    <row r="44" spans="1:11" s="303" customFormat="1" ht="15" customHeight="1" x14ac:dyDescent="0.2">
      <c r="A44" s="302"/>
      <c r="B44" s="339" t="s">
        <v>271</v>
      </c>
      <c r="C44" s="263">
        <v>9912</v>
      </c>
      <c r="D44" s="354"/>
      <c r="E44" s="263">
        <v>-4751</v>
      </c>
      <c r="F44" s="355"/>
      <c r="G44" s="263">
        <v>9808</v>
      </c>
      <c r="H44" s="354"/>
      <c r="I44" s="263">
        <v>-422</v>
      </c>
      <c r="J44" s="354"/>
      <c r="K44" s="263">
        <v>-104</v>
      </c>
    </row>
    <row r="45" spans="1:11" s="303" customFormat="1" ht="15" customHeight="1" x14ac:dyDescent="0.2">
      <c r="A45" s="302"/>
      <c r="B45" s="339" t="s">
        <v>313</v>
      </c>
      <c r="C45" s="263">
        <v>-273</v>
      </c>
      <c r="D45" s="354"/>
      <c r="E45" s="263">
        <v>666</v>
      </c>
      <c r="F45" s="355"/>
      <c r="G45" s="263">
        <v>-821</v>
      </c>
      <c r="H45" s="354"/>
      <c r="I45" s="263">
        <v>3471</v>
      </c>
      <c r="J45" s="354"/>
      <c r="K45" s="263">
        <v>-3077</v>
      </c>
    </row>
    <row r="46" spans="1:11" ht="9.9499999999999993" customHeight="1" x14ac:dyDescent="0.2">
      <c r="A46" s="302"/>
      <c r="B46" s="340"/>
    </row>
    <row r="47" spans="1:11" ht="15" customHeight="1" x14ac:dyDescent="0.2">
      <c r="A47" s="302"/>
      <c r="B47" s="333" t="s">
        <v>318</v>
      </c>
      <c r="C47" s="341"/>
      <c r="D47" s="356"/>
      <c r="E47" s="341"/>
      <c r="F47" s="357"/>
      <c r="G47" s="341"/>
      <c r="H47" s="356"/>
      <c r="I47" s="341"/>
      <c r="J47" s="356"/>
      <c r="K47" s="341"/>
    </row>
    <row r="48" spans="1:11" s="303" customFormat="1" ht="15" customHeight="1" x14ac:dyDescent="0.2">
      <c r="A48" s="302"/>
      <c r="B48" s="266" t="s">
        <v>280</v>
      </c>
      <c r="C48" s="263">
        <v>0</v>
      </c>
      <c r="D48" s="354"/>
      <c r="E48" s="263">
        <v>0</v>
      </c>
      <c r="F48" s="355"/>
      <c r="G48" s="263">
        <v>-2686</v>
      </c>
      <c r="H48" s="354"/>
      <c r="I48" s="263">
        <v>0</v>
      </c>
      <c r="J48" s="354"/>
      <c r="K48" s="263">
        <v>0</v>
      </c>
    </row>
    <row r="49" spans="1:16" s="303" customFormat="1" ht="15" customHeight="1" x14ac:dyDescent="0.2">
      <c r="A49" s="302"/>
      <c r="B49" s="266" t="s">
        <v>281</v>
      </c>
      <c r="C49" s="263">
        <v>0</v>
      </c>
      <c r="D49" s="354"/>
      <c r="E49" s="263">
        <v>0</v>
      </c>
      <c r="F49" s="355"/>
      <c r="G49" s="263">
        <v>20964</v>
      </c>
      <c r="H49" s="354"/>
      <c r="I49" s="263">
        <v>9457</v>
      </c>
      <c r="J49" s="354"/>
      <c r="K49" s="263">
        <v>3819</v>
      </c>
    </row>
    <row r="50" spans="1:16" s="303" customFormat="1" ht="15" customHeight="1" x14ac:dyDescent="0.2">
      <c r="A50" s="302"/>
      <c r="B50" s="266" t="s">
        <v>347</v>
      </c>
      <c r="C50" s="263">
        <v>0</v>
      </c>
      <c r="D50" s="354"/>
      <c r="E50" s="263">
        <v>0</v>
      </c>
      <c r="F50" s="355"/>
      <c r="G50" s="263">
        <v>316</v>
      </c>
      <c r="H50" s="354"/>
      <c r="I50" s="263">
        <v>-381</v>
      </c>
      <c r="J50" s="354"/>
      <c r="K50" s="263">
        <v>2036</v>
      </c>
    </row>
    <row r="51" spans="1:16" s="303" customFormat="1" ht="15" customHeight="1" x14ac:dyDescent="0.2">
      <c r="A51" s="302"/>
      <c r="B51" s="339" t="s">
        <v>285</v>
      </c>
      <c r="C51" s="263">
        <v>60</v>
      </c>
      <c r="D51" s="354"/>
      <c r="E51" s="263">
        <v>-37</v>
      </c>
      <c r="F51" s="355"/>
      <c r="G51" s="263">
        <v>5117</v>
      </c>
      <c r="H51" s="354"/>
      <c r="I51" s="263">
        <v>-2648</v>
      </c>
      <c r="J51" s="354"/>
      <c r="K51" s="263">
        <v>3980</v>
      </c>
    </row>
    <row r="52" spans="1:16" s="303" customFormat="1" ht="15" customHeight="1" x14ac:dyDescent="0.2">
      <c r="A52" s="302"/>
      <c r="B52" s="339" t="s">
        <v>283</v>
      </c>
      <c r="C52" s="263">
        <v>-248</v>
      </c>
      <c r="D52" s="354"/>
      <c r="E52" s="263">
        <v>7</v>
      </c>
      <c r="F52" s="355"/>
      <c r="G52" s="263">
        <v>-9356</v>
      </c>
      <c r="H52" s="354"/>
      <c r="I52" s="263">
        <v>-2267</v>
      </c>
      <c r="J52" s="354"/>
      <c r="K52" s="263">
        <v>-6536</v>
      </c>
    </row>
    <row r="53" spans="1:16" s="303" customFormat="1" ht="15" customHeight="1" x14ac:dyDescent="0.2">
      <c r="A53" s="302"/>
      <c r="B53" s="339" t="s">
        <v>312</v>
      </c>
      <c r="C53" s="263">
        <v>0</v>
      </c>
      <c r="D53" s="354"/>
      <c r="E53" s="263">
        <v>0</v>
      </c>
      <c r="F53" s="355"/>
      <c r="G53" s="263">
        <v>-2912</v>
      </c>
      <c r="H53" s="354"/>
      <c r="I53" s="263">
        <v>-4404</v>
      </c>
      <c r="J53" s="354"/>
      <c r="K53" s="263">
        <v>406</v>
      </c>
    </row>
    <row r="54" spans="1:16" s="303" customFormat="1" ht="15" customHeight="1" x14ac:dyDescent="0.2">
      <c r="A54" s="302"/>
      <c r="B54" s="339" t="s">
        <v>264</v>
      </c>
      <c r="C54" s="263">
        <v>0</v>
      </c>
      <c r="D54" s="354"/>
      <c r="E54" s="263">
        <v>0</v>
      </c>
      <c r="F54" s="355"/>
      <c r="G54" s="263">
        <v>-11434</v>
      </c>
      <c r="H54" s="354"/>
      <c r="I54" s="263">
        <v>31036</v>
      </c>
      <c r="J54" s="354"/>
      <c r="K54" s="263">
        <v>0</v>
      </c>
    </row>
    <row r="55" spans="1:16" s="303" customFormat="1" ht="15" customHeight="1" x14ac:dyDescent="0.2">
      <c r="A55" s="302"/>
      <c r="B55" s="339" t="s">
        <v>314</v>
      </c>
      <c r="C55" s="263">
        <v>0</v>
      </c>
      <c r="D55" s="354"/>
      <c r="E55" s="263">
        <v>-21</v>
      </c>
      <c r="F55" s="355"/>
      <c r="G55" s="263">
        <v>-912</v>
      </c>
      <c r="H55" s="354"/>
      <c r="I55" s="263">
        <v>1699</v>
      </c>
      <c r="J55" s="354"/>
      <c r="K55" s="263">
        <v>637</v>
      </c>
    </row>
    <row r="56" spans="1:16" s="303" customFormat="1" ht="15" customHeight="1" x14ac:dyDescent="0.2">
      <c r="A56" s="302"/>
      <c r="B56" s="339" t="s">
        <v>315</v>
      </c>
      <c r="C56" s="263">
        <v>0</v>
      </c>
      <c r="D56" s="354"/>
      <c r="E56" s="263">
        <v>0</v>
      </c>
      <c r="F56" s="355"/>
      <c r="G56" s="263">
        <v>-3807</v>
      </c>
      <c r="H56" s="354"/>
      <c r="I56" s="263">
        <v>0</v>
      </c>
      <c r="J56" s="354"/>
      <c r="K56" s="263">
        <v>0</v>
      </c>
    </row>
    <row r="57" spans="1:16" s="303" customFormat="1" ht="15" customHeight="1" x14ac:dyDescent="0.2">
      <c r="A57" s="302"/>
      <c r="B57" s="339" t="s">
        <v>348</v>
      </c>
      <c r="C57" s="263">
        <v>0</v>
      </c>
      <c r="D57" s="354"/>
      <c r="E57" s="263">
        <v>0</v>
      </c>
      <c r="F57" s="355"/>
      <c r="G57" s="263">
        <v>0</v>
      </c>
      <c r="H57" s="354"/>
      <c r="I57" s="263">
        <v>-6982</v>
      </c>
      <c r="J57" s="354"/>
      <c r="K57" s="263">
        <v>-8262</v>
      </c>
    </row>
    <row r="58" spans="1:16" s="303" customFormat="1" ht="15" customHeight="1" x14ac:dyDescent="0.2">
      <c r="A58" s="302"/>
      <c r="B58" s="339" t="s">
        <v>287</v>
      </c>
      <c r="C58" s="263">
        <v>-139</v>
      </c>
      <c r="D58" s="354"/>
      <c r="E58" s="263">
        <v>-227</v>
      </c>
      <c r="F58" s="355"/>
      <c r="G58" s="263">
        <v>4469</v>
      </c>
      <c r="H58" s="354"/>
      <c r="I58" s="263">
        <v>-24</v>
      </c>
      <c r="J58" s="354"/>
      <c r="K58" s="263">
        <v>-2997</v>
      </c>
    </row>
    <row r="59" spans="1:16" ht="9.9499999999999993" customHeight="1" x14ac:dyDescent="0.2">
      <c r="A59" s="302"/>
      <c r="B59" s="342"/>
      <c r="L59" s="303"/>
    </row>
    <row r="60" spans="1:16" s="310" customFormat="1" ht="15" customHeight="1" x14ac:dyDescent="0.2">
      <c r="A60" s="302"/>
      <c r="B60" s="333" t="s">
        <v>317</v>
      </c>
      <c r="C60" s="309">
        <v>-1860</v>
      </c>
      <c r="D60" s="358"/>
      <c r="E60" s="309">
        <v>-6741</v>
      </c>
      <c r="F60" s="357"/>
      <c r="G60" s="309">
        <v>3028</v>
      </c>
      <c r="H60" s="358"/>
      <c r="I60" s="309">
        <v>-33624</v>
      </c>
      <c r="J60" s="358"/>
      <c r="K60" s="309">
        <v>24168</v>
      </c>
      <c r="L60" s="303"/>
      <c r="M60" s="335"/>
      <c r="N60" s="335"/>
      <c r="O60" s="335"/>
      <c r="P60" s="303"/>
    </row>
    <row r="61" spans="1:16" ht="9.9499999999999993" customHeight="1" x14ac:dyDescent="0.2">
      <c r="A61" s="302"/>
      <c r="B61" s="343"/>
      <c r="C61" s="337"/>
      <c r="D61" s="352"/>
      <c r="E61" s="337"/>
      <c r="F61" s="353"/>
      <c r="G61" s="337"/>
      <c r="H61" s="352"/>
      <c r="I61" s="337"/>
      <c r="J61" s="352"/>
      <c r="K61" s="337"/>
      <c r="L61" s="303"/>
    </row>
    <row r="62" spans="1:16" s="303" customFormat="1" ht="15" customHeight="1" x14ac:dyDescent="0.2">
      <c r="A62" s="302"/>
      <c r="B62" s="339" t="s">
        <v>321</v>
      </c>
      <c r="C62" s="263">
        <v>-336</v>
      </c>
      <c r="D62" s="354"/>
      <c r="E62" s="263">
        <v>0</v>
      </c>
      <c r="F62" s="355"/>
      <c r="G62" s="263">
        <v>-336</v>
      </c>
      <c r="H62" s="354"/>
      <c r="I62" s="263">
        <v>0</v>
      </c>
      <c r="J62" s="354"/>
      <c r="K62" s="263">
        <v>0</v>
      </c>
    </row>
    <row r="63" spans="1:16" s="303" customFormat="1" ht="15" customHeight="1" x14ac:dyDescent="0.2">
      <c r="A63" s="302"/>
      <c r="B63" s="339" t="s">
        <v>264</v>
      </c>
      <c r="C63" s="263">
        <v>0</v>
      </c>
      <c r="D63" s="354"/>
      <c r="E63" s="263">
        <v>0</v>
      </c>
      <c r="F63" s="355"/>
      <c r="G63" s="263">
        <v>-4608</v>
      </c>
      <c r="H63" s="354"/>
      <c r="I63" s="263">
        <v>-547</v>
      </c>
      <c r="J63" s="354"/>
      <c r="K63" s="263">
        <v>16733</v>
      </c>
    </row>
    <row r="64" spans="1:16" s="303" customFormat="1" ht="15" customHeight="1" x14ac:dyDescent="0.2">
      <c r="A64" s="302"/>
      <c r="B64" s="339" t="s">
        <v>322</v>
      </c>
      <c r="C64" s="263">
        <v>0</v>
      </c>
      <c r="D64" s="354"/>
      <c r="E64" s="263">
        <v>4988</v>
      </c>
      <c r="F64" s="355"/>
      <c r="G64" s="263">
        <v>-18903</v>
      </c>
      <c r="H64" s="354"/>
      <c r="I64" s="263">
        <v>-19483</v>
      </c>
      <c r="J64" s="354"/>
      <c r="K64" s="263">
        <v>-23444</v>
      </c>
    </row>
    <row r="65" spans="1:12" s="303" customFormat="1" ht="15" customHeight="1" x14ac:dyDescent="0.2">
      <c r="A65" s="302"/>
      <c r="B65" s="339" t="s">
        <v>349</v>
      </c>
      <c r="C65" s="263">
        <v>0</v>
      </c>
      <c r="D65" s="354"/>
      <c r="E65" s="263">
        <v>1000</v>
      </c>
      <c r="F65" s="355"/>
      <c r="G65" s="263">
        <v>0</v>
      </c>
      <c r="H65" s="354"/>
      <c r="I65" s="263">
        <v>1000</v>
      </c>
      <c r="J65" s="354"/>
      <c r="K65" s="263">
        <v>0</v>
      </c>
    </row>
    <row r="66" spans="1:12" s="303" customFormat="1" ht="15" customHeight="1" x14ac:dyDescent="0.2">
      <c r="A66" s="302"/>
      <c r="B66" s="339" t="s">
        <v>323</v>
      </c>
      <c r="C66" s="263">
        <v>2188</v>
      </c>
      <c r="D66" s="354"/>
      <c r="E66" s="263">
        <v>754</v>
      </c>
      <c r="F66" s="355"/>
      <c r="G66" s="263">
        <v>0</v>
      </c>
      <c r="H66" s="354"/>
      <c r="I66" s="263">
        <v>0</v>
      </c>
      <c r="J66" s="354"/>
      <c r="K66" s="263">
        <v>0</v>
      </c>
    </row>
    <row r="67" spans="1:12" s="303" customFormat="1" ht="15" customHeight="1" x14ac:dyDescent="0.2">
      <c r="A67" s="302"/>
      <c r="B67" s="339" t="s">
        <v>340</v>
      </c>
      <c r="C67" s="263">
        <v>0</v>
      </c>
      <c r="D67" s="354"/>
      <c r="E67" s="263">
        <v>0</v>
      </c>
      <c r="F67" s="355"/>
      <c r="G67" s="263">
        <v>0</v>
      </c>
      <c r="H67" s="354"/>
      <c r="I67" s="263">
        <v>102939</v>
      </c>
      <c r="J67" s="354"/>
      <c r="K67" s="263">
        <v>5559</v>
      </c>
    </row>
    <row r="68" spans="1:12" s="303" customFormat="1" ht="15" customHeight="1" x14ac:dyDescent="0.2">
      <c r="A68" s="302"/>
      <c r="B68" s="339" t="s">
        <v>339</v>
      </c>
      <c r="C68" s="263">
        <v>0</v>
      </c>
      <c r="D68" s="354"/>
      <c r="E68" s="263">
        <v>0</v>
      </c>
      <c r="F68" s="355"/>
      <c r="G68" s="263">
        <v>0</v>
      </c>
      <c r="H68" s="354"/>
      <c r="I68" s="263">
        <v>-3582</v>
      </c>
      <c r="J68" s="354"/>
      <c r="K68" s="263">
        <v>0</v>
      </c>
    </row>
    <row r="69" spans="1:12" ht="9.9499999999999993" customHeight="1" x14ac:dyDescent="0.2">
      <c r="A69" s="302"/>
      <c r="B69" s="340"/>
    </row>
    <row r="70" spans="1:12" s="310" customFormat="1" ht="15" customHeight="1" x14ac:dyDescent="0.2">
      <c r="A70" s="302"/>
      <c r="B70" s="333" t="s">
        <v>324</v>
      </c>
      <c r="C70" s="309">
        <v>1852</v>
      </c>
      <c r="D70" s="358"/>
      <c r="E70" s="309">
        <v>6742</v>
      </c>
      <c r="F70" s="357"/>
      <c r="G70" s="309">
        <v>-23847</v>
      </c>
      <c r="H70" s="358"/>
      <c r="I70" s="309">
        <v>80327</v>
      </c>
      <c r="J70" s="358"/>
      <c r="K70" s="309">
        <v>-1152</v>
      </c>
      <c r="L70" s="303"/>
    </row>
    <row r="71" spans="1:12" ht="9.9499999999999993" customHeight="1" x14ac:dyDescent="0.2">
      <c r="A71" s="302"/>
      <c r="B71" s="343"/>
      <c r="C71" s="337"/>
      <c r="D71" s="352"/>
      <c r="E71" s="337"/>
      <c r="F71" s="353"/>
      <c r="G71" s="337"/>
      <c r="H71" s="352"/>
      <c r="I71" s="337"/>
      <c r="J71" s="352"/>
      <c r="K71" s="337"/>
    </row>
    <row r="72" spans="1:12" s="303" customFormat="1" ht="15" customHeight="1" x14ac:dyDescent="0.2">
      <c r="A72" s="302"/>
      <c r="B72" s="339" t="s">
        <v>325</v>
      </c>
      <c r="C72" s="263">
        <v>8</v>
      </c>
      <c r="D72" s="354"/>
      <c r="E72" s="263">
        <v>0</v>
      </c>
      <c r="F72" s="355"/>
      <c r="G72" s="263">
        <v>8</v>
      </c>
      <c r="H72" s="354"/>
      <c r="I72" s="263">
        <v>-880</v>
      </c>
      <c r="J72" s="354"/>
      <c r="K72" s="263">
        <v>-402</v>
      </c>
    </row>
    <row r="73" spans="1:12" s="303" customFormat="1" ht="15" customHeight="1" x14ac:dyDescent="0.2">
      <c r="A73" s="302"/>
      <c r="B73" s="266" t="s">
        <v>282</v>
      </c>
      <c r="C73" s="263">
        <v>0</v>
      </c>
      <c r="D73" s="354"/>
      <c r="E73" s="263">
        <v>0</v>
      </c>
      <c r="F73" s="355"/>
      <c r="G73" s="263">
        <v>68260</v>
      </c>
      <c r="H73" s="354"/>
      <c r="I73" s="263">
        <v>379</v>
      </c>
      <c r="J73" s="354"/>
      <c r="K73" s="263">
        <v>18028</v>
      </c>
    </row>
    <row r="74" spans="1:12" s="303" customFormat="1" ht="15" customHeight="1" x14ac:dyDescent="0.2">
      <c r="A74" s="302"/>
      <c r="B74" s="339" t="s">
        <v>326</v>
      </c>
      <c r="C74" s="263">
        <v>0</v>
      </c>
      <c r="D74" s="354"/>
      <c r="E74" s="263">
        <v>0</v>
      </c>
      <c r="F74" s="355"/>
      <c r="G74" s="263">
        <v>-70942</v>
      </c>
      <c r="H74" s="354"/>
      <c r="I74" s="263">
        <v>-41521</v>
      </c>
      <c r="J74" s="354"/>
      <c r="K74" s="263">
        <v>-16478</v>
      </c>
    </row>
    <row r="75" spans="1:12" s="303" customFormat="1" ht="15" customHeight="1" x14ac:dyDescent="0.2">
      <c r="A75" s="302"/>
      <c r="B75" s="339" t="s">
        <v>327</v>
      </c>
      <c r="C75" s="263">
        <v>0</v>
      </c>
      <c r="D75" s="354"/>
      <c r="E75" s="263">
        <v>0</v>
      </c>
      <c r="F75" s="355"/>
      <c r="G75" s="263">
        <v>39078</v>
      </c>
      <c r="H75" s="354"/>
      <c r="I75" s="263">
        <v>0</v>
      </c>
      <c r="J75" s="354"/>
      <c r="K75" s="263">
        <v>0</v>
      </c>
    </row>
    <row r="76" spans="1:12" s="334" customFormat="1" ht="9.9499999999999993" customHeight="1" x14ac:dyDescent="0.2">
      <c r="A76" s="318"/>
      <c r="B76" s="340"/>
      <c r="C76" s="341"/>
      <c r="D76" s="352"/>
      <c r="E76" s="341"/>
      <c r="F76" s="357"/>
      <c r="G76" s="341"/>
      <c r="H76" s="352"/>
      <c r="I76" s="341"/>
      <c r="J76" s="352"/>
      <c r="K76" s="341"/>
    </row>
    <row r="77" spans="1:12" s="310" customFormat="1" ht="15" customHeight="1" x14ac:dyDescent="0.2">
      <c r="A77" s="302"/>
      <c r="B77" s="333" t="s">
        <v>328</v>
      </c>
      <c r="C77" s="309">
        <v>8</v>
      </c>
      <c r="D77" s="358"/>
      <c r="E77" s="309">
        <v>0</v>
      </c>
      <c r="F77" s="357"/>
      <c r="G77" s="309">
        <v>36404</v>
      </c>
      <c r="H77" s="358"/>
      <c r="I77" s="309">
        <v>-42022</v>
      </c>
      <c r="J77" s="358"/>
      <c r="K77" s="309">
        <v>1148</v>
      </c>
      <c r="L77" s="303"/>
    </row>
    <row r="78" spans="1:12" s="334" customFormat="1" ht="9.9499999999999993" customHeight="1" x14ac:dyDescent="0.2">
      <c r="A78" s="318"/>
      <c r="B78" s="344"/>
      <c r="C78" s="345"/>
      <c r="D78" s="352"/>
      <c r="E78" s="345"/>
      <c r="F78" s="359"/>
      <c r="G78" s="345"/>
      <c r="H78" s="352"/>
      <c r="I78" s="345"/>
      <c r="J78" s="352"/>
      <c r="K78" s="345"/>
    </row>
    <row r="79" spans="1:12" s="303" customFormat="1" ht="15" customHeight="1" x14ac:dyDescent="0.2">
      <c r="A79" s="302"/>
      <c r="B79" s="339" t="s">
        <v>329</v>
      </c>
      <c r="C79" s="263">
        <v>0</v>
      </c>
      <c r="D79" s="354"/>
      <c r="E79" s="263">
        <v>0</v>
      </c>
      <c r="F79" s="355"/>
      <c r="G79" s="263">
        <v>-511</v>
      </c>
      <c r="H79" s="354"/>
      <c r="I79" s="263">
        <v>-572</v>
      </c>
      <c r="J79" s="354"/>
      <c r="K79" s="263">
        <v>-1017</v>
      </c>
    </row>
    <row r="80" spans="1:12" s="334" customFormat="1" ht="9.9499999999999993" customHeight="1" x14ac:dyDescent="0.2">
      <c r="A80" s="302"/>
      <c r="B80" s="340"/>
      <c r="C80" s="341"/>
      <c r="D80" s="352"/>
      <c r="E80" s="341"/>
      <c r="F80" s="357"/>
      <c r="G80" s="341"/>
      <c r="H80" s="352"/>
      <c r="I80" s="341"/>
      <c r="J80" s="352"/>
      <c r="K80" s="341"/>
    </row>
    <row r="81" spans="1:12" s="310" customFormat="1" ht="15" customHeight="1" x14ac:dyDescent="0.2">
      <c r="A81" s="302"/>
      <c r="B81" s="333" t="s">
        <v>330</v>
      </c>
      <c r="C81" s="309">
        <v>0</v>
      </c>
      <c r="D81" s="358"/>
      <c r="E81" s="309">
        <v>1</v>
      </c>
      <c r="F81" s="357"/>
      <c r="G81" s="309">
        <v>15074</v>
      </c>
      <c r="H81" s="358"/>
      <c r="I81" s="309">
        <v>4109</v>
      </c>
      <c r="J81" s="358"/>
      <c r="K81" s="309">
        <v>23147</v>
      </c>
      <c r="L81" s="303"/>
    </row>
    <row r="82" spans="1:12" s="334" customFormat="1" ht="9.9499999999999993" customHeight="1" x14ac:dyDescent="0.2">
      <c r="A82" s="302"/>
      <c r="B82" s="343"/>
      <c r="C82" s="345"/>
      <c r="D82" s="352"/>
      <c r="E82" s="345"/>
      <c r="F82" s="359"/>
      <c r="G82" s="345"/>
      <c r="H82" s="352"/>
      <c r="I82" s="345"/>
      <c r="J82" s="352"/>
      <c r="K82" s="345"/>
    </row>
    <row r="83" spans="1:12" s="310" customFormat="1" ht="15" customHeight="1" x14ac:dyDescent="0.2">
      <c r="A83" s="302"/>
      <c r="B83" s="333" t="s">
        <v>331</v>
      </c>
      <c r="C83" s="309">
        <v>0</v>
      </c>
      <c r="D83" s="358"/>
      <c r="E83" s="309">
        <v>0</v>
      </c>
      <c r="F83" s="357"/>
      <c r="G83" s="309">
        <v>0</v>
      </c>
      <c r="H83" s="358"/>
      <c r="I83" s="309">
        <v>0</v>
      </c>
      <c r="J83" s="358"/>
      <c r="K83" s="309">
        <v>0</v>
      </c>
      <c r="L83" s="303"/>
    </row>
    <row r="84" spans="1:12" s="334" customFormat="1" ht="9.9499999999999993" customHeight="1" x14ac:dyDescent="0.2">
      <c r="A84" s="302"/>
      <c r="B84" s="344"/>
      <c r="C84" s="345"/>
      <c r="D84" s="352"/>
      <c r="E84" s="345"/>
      <c r="F84" s="359"/>
      <c r="G84" s="345"/>
      <c r="H84" s="352"/>
      <c r="I84" s="345"/>
      <c r="J84" s="352"/>
      <c r="K84" s="345"/>
    </row>
    <row r="85" spans="1:12" s="310" customFormat="1" ht="15" customHeight="1" x14ac:dyDescent="0.2">
      <c r="A85" s="302"/>
      <c r="B85" s="333" t="s">
        <v>332</v>
      </c>
      <c r="C85" s="309">
        <v>1</v>
      </c>
      <c r="D85" s="358"/>
      <c r="E85" s="309">
        <v>0</v>
      </c>
      <c r="F85" s="357"/>
      <c r="G85" s="309">
        <v>49606</v>
      </c>
      <c r="H85" s="358"/>
      <c r="I85" s="309">
        <v>45497</v>
      </c>
      <c r="J85" s="358"/>
      <c r="K85" s="309">
        <v>22350</v>
      </c>
      <c r="L85" s="303"/>
    </row>
    <row r="86" spans="1:12" s="334" customFormat="1" ht="9.9499999999999993" customHeight="1" x14ac:dyDescent="0.2">
      <c r="A86" s="318"/>
      <c r="B86" s="344"/>
      <c r="C86" s="345"/>
      <c r="D86" s="352"/>
      <c r="E86" s="345"/>
      <c r="F86" s="359"/>
      <c r="G86" s="345"/>
      <c r="H86" s="352"/>
      <c r="I86" s="345"/>
      <c r="J86" s="352"/>
      <c r="K86" s="345"/>
    </row>
    <row r="87" spans="1:12" s="310" customFormat="1" ht="15" customHeight="1" x14ac:dyDescent="0.2">
      <c r="A87" s="302"/>
      <c r="B87" s="333" t="s">
        <v>333</v>
      </c>
      <c r="C87" s="309">
        <v>1</v>
      </c>
      <c r="D87" s="358"/>
      <c r="E87" s="309">
        <v>1</v>
      </c>
      <c r="F87" s="357"/>
      <c r="G87" s="309">
        <v>64680</v>
      </c>
      <c r="H87" s="358"/>
      <c r="I87" s="309">
        <v>49606</v>
      </c>
      <c r="J87" s="358"/>
      <c r="K87" s="309">
        <v>45497</v>
      </c>
      <c r="L87" s="303"/>
    </row>
    <row r="88" spans="1:12" ht="5.0999999999999996" customHeight="1" x14ac:dyDescent="0.2">
      <c r="B88" s="306"/>
    </row>
  </sheetData>
  <mergeCells count="7">
    <mergeCell ref="C10:E10"/>
    <mergeCell ref="B2:C2"/>
    <mergeCell ref="B5:C5"/>
    <mergeCell ref="B4:C4"/>
    <mergeCell ref="G10:K10"/>
    <mergeCell ref="C9:K9"/>
    <mergeCell ref="C8:K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tabSelected="1" topLeftCell="A10" workbookViewId="0">
      <selection activeCell="X36" sqref="X36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301" customWidth="1"/>
    <col min="10" max="10" width="8.7109375" customWidth="1"/>
    <col min="11" max="11" width="1.140625" style="301" customWidth="1"/>
    <col min="12" max="12" width="8.7109375" customWidth="1"/>
    <col min="13" max="13" width="1.140625" style="301" customWidth="1"/>
    <col min="14" max="14" width="9.7109375" customWidth="1"/>
    <col min="15" max="15" width="1.140625" style="301" customWidth="1"/>
    <col min="16" max="16" width="8.7109375" customWidth="1"/>
    <col min="17" max="17" width="1.140625" style="301" customWidth="1"/>
    <col min="18" max="18" width="8.7109375" customWidth="1"/>
    <col min="19" max="19" width="1.140625" style="301" customWidth="1"/>
    <col min="20" max="20" width="8.7109375" customWidth="1"/>
    <col min="21" max="21" width="1.140625" customWidth="1"/>
    <col min="22" max="22" width="8.7109375" style="301" customWidth="1"/>
    <col min="23" max="23" width="1.140625" style="301" customWidth="1"/>
    <col min="24" max="24" width="9.7109375" customWidth="1"/>
  </cols>
  <sheetData>
    <row r="1" spans="1:24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</row>
    <row r="2" spans="1:24" ht="15" customHeight="1" x14ac:dyDescent="0.2">
      <c r="A2" s="4"/>
      <c r="B2" s="374" t="s">
        <v>24</v>
      </c>
      <c r="C2" s="374"/>
      <c r="D2" s="237"/>
      <c r="E2" s="238"/>
      <c r="F2" s="237"/>
      <c r="G2" s="238"/>
      <c r="H2" s="237"/>
      <c r="I2" s="239"/>
      <c r="J2" s="237"/>
      <c r="K2" s="239"/>
      <c r="L2" s="237"/>
      <c r="M2" s="239"/>
      <c r="N2" s="237"/>
      <c r="O2" s="239"/>
      <c r="P2" s="237"/>
      <c r="Q2" s="239"/>
      <c r="R2" s="237"/>
      <c r="S2" s="239"/>
      <c r="T2" s="237"/>
      <c r="U2" s="237"/>
      <c r="V2" s="239"/>
      <c r="W2" s="239"/>
      <c r="X2" s="237"/>
    </row>
    <row r="3" spans="1:24" ht="8.1" customHeight="1" x14ac:dyDescent="0.2">
      <c r="A3" s="4"/>
      <c r="B3" s="237"/>
      <c r="C3" s="237"/>
      <c r="D3" s="237"/>
      <c r="E3" s="238"/>
      <c r="F3" s="237"/>
      <c r="G3" s="238"/>
      <c r="H3" s="237"/>
      <c r="I3" s="239"/>
      <c r="J3" s="237"/>
      <c r="K3" s="239"/>
      <c r="L3" s="237"/>
      <c r="M3" s="239"/>
      <c r="N3" s="237"/>
      <c r="O3" s="239"/>
      <c r="P3" s="237"/>
      <c r="Q3" s="239"/>
      <c r="R3" s="237"/>
      <c r="S3" s="239"/>
      <c r="T3" s="237"/>
      <c r="U3" s="237"/>
      <c r="V3" s="239"/>
      <c r="W3" s="239"/>
      <c r="X3" s="237"/>
    </row>
    <row r="4" spans="1:24" ht="15" customHeight="1" x14ac:dyDescent="0.2">
      <c r="A4" s="4"/>
      <c r="B4" s="376" t="s">
        <v>215</v>
      </c>
      <c r="C4" s="376"/>
      <c r="D4" s="297"/>
      <c r="E4" s="298"/>
      <c r="F4" s="297"/>
      <c r="G4" s="298"/>
      <c r="H4" s="297"/>
      <c r="I4" s="299"/>
      <c r="J4" s="297"/>
      <c r="K4" s="299"/>
      <c r="L4" s="297"/>
      <c r="M4" s="299"/>
      <c r="N4" s="297"/>
      <c r="O4" s="299"/>
      <c r="P4" s="297"/>
      <c r="Q4" s="299"/>
      <c r="R4" s="297"/>
      <c r="S4" s="299"/>
      <c r="T4" s="297"/>
      <c r="U4" s="297"/>
      <c r="V4" s="299"/>
      <c r="W4" s="299"/>
      <c r="X4" s="297"/>
    </row>
    <row r="5" spans="1:24" ht="15" customHeight="1" x14ac:dyDescent="0.2">
      <c r="A5" s="5"/>
      <c r="B5" s="375" t="s">
        <v>216</v>
      </c>
      <c r="C5" s="375"/>
      <c r="D5" s="237"/>
      <c r="E5" s="238"/>
      <c r="F5" s="237"/>
      <c r="G5" s="238"/>
      <c r="H5" s="237"/>
      <c r="I5" s="239"/>
      <c r="J5" s="237"/>
      <c r="K5" s="239"/>
      <c r="L5" s="237"/>
      <c r="M5" s="239"/>
      <c r="N5" s="237"/>
      <c r="O5" s="239"/>
      <c r="P5" s="237"/>
      <c r="Q5" s="239"/>
      <c r="R5" s="237"/>
      <c r="S5" s="239"/>
      <c r="T5" s="237"/>
      <c r="U5" s="237"/>
      <c r="V5" s="239"/>
      <c r="W5" s="239"/>
      <c r="X5" s="237"/>
    </row>
    <row r="6" spans="1:24" ht="15" customHeight="1" x14ac:dyDescent="0.2">
      <c r="A6" s="5"/>
      <c r="B6" s="289"/>
      <c r="C6" s="300" t="s">
        <v>358</v>
      </c>
      <c r="D6" s="237"/>
      <c r="E6" s="238"/>
      <c r="F6" s="237"/>
      <c r="G6" s="238"/>
      <c r="H6" s="237"/>
      <c r="I6" s="239"/>
      <c r="J6" s="237"/>
      <c r="K6" s="239"/>
      <c r="L6" s="237"/>
      <c r="M6" s="239"/>
      <c r="N6" s="237"/>
      <c r="O6" s="239"/>
      <c r="P6" s="237"/>
      <c r="Q6" s="239"/>
      <c r="R6" s="237"/>
      <c r="S6" s="239"/>
      <c r="T6" s="237"/>
      <c r="U6" s="237"/>
      <c r="V6" s="239"/>
      <c r="W6" s="239"/>
      <c r="X6" s="237"/>
    </row>
    <row r="7" spans="1:24" ht="9.9499999999999993" customHeight="1" x14ac:dyDescent="0.2">
      <c r="A7" s="5"/>
      <c r="B7" s="289"/>
      <c r="C7" s="300"/>
      <c r="D7" s="237"/>
      <c r="E7" s="238"/>
      <c r="F7" s="237"/>
      <c r="G7" s="238"/>
      <c r="H7" s="237"/>
      <c r="I7" s="239"/>
      <c r="J7" s="237"/>
      <c r="K7" s="239"/>
      <c r="L7" s="237"/>
      <c r="M7" s="239"/>
      <c r="N7" s="237"/>
      <c r="O7" s="239"/>
      <c r="P7" s="237"/>
      <c r="Q7" s="239"/>
      <c r="R7" s="237"/>
      <c r="S7" s="239"/>
      <c r="T7" s="237"/>
      <c r="U7" s="237"/>
      <c r="V7" s="239"/>
      <c r="W7" s="239"/>
      <c r="X7" s="237"/>
    </row>
    <row r="8" spans="1:24" ht="15" customHeight="1" x14ac:dyDescent="0.2">
      <c r="A8" s="4"/>
      <c r="B8" s="237"/>
      <c r="C8" s="288"/>
      <c r="D8" s="373" t="s">
        <v>215</v>
      </c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</row>
    <row r="9" spans="1:24" ht="15" customHeight="1" x14ac:dyDescent="0.2">
      <c r="A9" s="4"/>
      <c r="B9" s="237"/>
      <c r="C9" s="288"/>
      <c r="D9" s="373" t="s">
        <v>359</v>
      </c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</row>
    <row r="10" spans="1:24" ht="8.1" customHeight="1" x14ac:dyDescent="0.2">
      <c r="A10" s="4"/>
      <c r="B10" s="237"/>
      <c r="C10" s="237"/>
      <c r="D10" s="238"/>
      <c r="E10" s="238"/>
      <c r="F10" s="238"/>
      <c r="G10" s="238"/>
      <c r="H10" s="238"/>
      <c r="I10" s="240"/>
      <c r="J10" s="238"/>
      <c r="K10" s="240"/>
      <c r="L10" s="238"/>
      <c r="M10" s="240"/>
      <c r="N10" s="241"/>
      <c r="O10" s="240"/>
      <c r="P10" s="238"/>
      <c r="Q10" s="240"/>
      <c r="R10" s="238"/>
      <c r="S10" s="240"/>
      <c r="T10" s="238"/>
      <c r="U10" s="238"/>
      <c r="V10" s="240"/>
      <c r="W10" s="240"/>
      <c r="X10" s="241"/>
    </row>
    <row r="11" spans="1:24" s="10" customFormat="1" ht="15" customHeight="1" x14ac:dyDescent="0.2">
      <c r="A11" s="9"/>
      <c r="B11" s="242"/>
      <c r="C11" s="268"/>
      <c r="D11" s="247" t="s">
        <v>354</v>
      </c>
      <c r="E11" s="290"/>
      <c r="F11" s="243" t="s">
        <v>217</v>
      </c>
      <c r="G11" s="244"/>
      <c r="H11" s="243" t="s">
        <v>218</v>
      </c>
      <c r="I11" s="245"/>
      <c r="J11" s="246" t="s">
        <v>219</v>
      </c>
      <c r="K11" s="245"/>
      <c r="L11" s="246" t="s">
        <v>220</v>
      </c>
      <c r="M11" s="245"/>
      <c r="N11" s="247" t="s">
        <v>214</v>
      </c>
      <c r="O11" s="290"/>
      <c r="P11" s="243" t="s">
        <v>242</v>
      </c>
      <c r="Q11" s="243"/>
      <c r="R11" s="243" t="s">
        <v>243</v>
      </c>
      <c r="S11" s="243"/>
      <c r="T11" s="246" t="s">
        <v>251</v>
      </c>
      <c r="U11" s="243"/>
      <c r="V11" s="243" t="s">
        <v>351</v>
      </c>
      <c r="W11" s="243"/>
      <c r="X11" s="361">
        <v>2020</v>
      </c>
    </row>
    <row r="12" spans="1:24" ht="8.1" customHeight="1" x14ac:dyDescent="0.2">
      <c r="A12" s="4"/>
      <c r="B12" s="237"/>
      <c r="C12" s="288"/>
      <c r="D12" s="248"/>
      <c r="E12" s="248"/>
      <c r="F12" s="248"/>
      <c r="G12" s="249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362"/>
    </row>
    <row r="13" spans="1:24" ht="15" customHeight="1" x14ac:dyDescent="0.2">
      <c r="A13" s="6"/>
      <c r="B13" s="377" t="s">
        <v>221</v>
      </c>
      <c r="C13" s="377"/>
      <c r="D13" s="250">
        <v>271734</v>
      </c>
      <c r="E13" s="291"/>
      <c r="F13" s="250">
        <f>50868-1455</f>
        <v>49413</v>
      </c>
      <c r="G13" s="251"/>
      <c r="H13" s="250">
        <f>77688-2026</f>
        <v>75662</v>
      </c>
      <c r="I13" s="250"/>
      <c r="J13" s="250">
        <f>62538-6843</f>
        <v>55695</v>
      </c>
      <c r="K13" s="250"/>
      <c r="L13" s="250">
        <f>82491-2044</f>
        <v>80447</v>
      </c>
      <c r="M13" s="250"/>
      <c r="N13" s="250">
        <v>261217</v>
      </c>
      <c r="O13" s="291"/>
      <c r="P13" s="250">
        <f>62645.5957765073-1171</f>
        <v>61474.595776507304</v>
      </c>
      <c r="Q13" s="250"/>
      <c r="R13" s="250">
        <f>67661.0601499683-3483</f>
        <v>64178.060149968296</v>
      </c>
      <c r="S13" s="250"/>
      <c r="T13" s="250">
        <f>87563.2779664995-2786</f>
        <v>84777.277966499503</v>
      </c>
      <c r="U13" s="250"/>
      <c r="V13" s="395">
        <v>107447.909058776</v>
      </c>
      <c r="W13" s="250"/>
      <c r="X13" s="250">
        <v>317875</v>
      </c>
    </row>
    <row r="14" spans="1:24" ht="9.9499999999999993" customHeight="1" x14ac:dyDescent="0.2">
      <c r="A14" s="7"/>
      <c r="B14" s="252"/>
      <c r="C14" s="253"/>
      <c r="D14" s="253"/>
      <c r="E14" s="255"/>
      <c r="F14" s="253"/>
      <c r="G14" s="254"/>
      <c r="H14" s="253"/>
      <c r="I14" s="255"/>
      <c r="J14" s="253"/>
      <c r="K14" s="255"/>
      <c r="L14" s="253"/>
      <c r="M14" s="255"/>
      <c r="N14" s="253"/>
      <c r="O14" s="255"/>
      <c r="P14" s="253"/>
      <c r="Q14" s="255"/>
      <c r="R14" s="253"/>
      <c r="S14" s="255"/>
      <c r="T14" s="253"/>
      <c r="U14" s="253"/>
      <c r="V14" s="396"/>
      <c r="W14" s="255"/>
      <c r="X14" s="253"/>
    </row>
    <row r="15" spans="1:24" ht="15" customHeight="1" x14ac:dyDescent="0.2">
      <c r="A15" s="7"/>
      <c r="B15" s="252"/>
      <c r="C15" s="266" t="s">
        <v>222</v>
      </c>
      <c r="D15" s="265">
        <v>-42350</v>
      </c>
      <c r="E15" s="292"/>
      <c r="F15" s="265">
        <v>-8227</v>
      </c>
      <c r="G15" s="264"/>
      <c r="H15" s="265">
        <v>-10541</v>
      </c>
      <c r="I15" s="263"/>
      <c r="J15" s="265">
        <v>-9355</v>
      </c>
      <c r="K15" s="263"/>
      <c r="L15" s="265">
        <v>-12290</v>
      </c>
      <c r="M15" s="263"/>
      <c r="N15" s="265">
        <v>-40413</v>
      </c>
      <c r="O15" s="292"/>
      <c r="P15" s="265">
        <v>-10075.511343783986</v>
      </c>
      <c r="Q15" s="263"/>
      <c r="R15" s="265">
        <v>-13349.311869999998</v>
      </c>
      <c r="S15" s="263"/>
      <c r="T15" s="265">
        <v>-21424.183979302899</v>
      </c>
      <c r="U15" s="263"/>
      <c r="V15" s="265">
        <v>-25314</v>
      </c>
      <c r="W15" s="263"/>
      <c r="X15" s="265">
        <v>-70162.845759124612</v>
      </c>
    </row>
    <row r="16" spans="1:24" ht="8.1" customHeight="1" x14ac:dyDescent="0.2">
      <c r="A16" s="7"/>
      <c r="B16" s="252"/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398"/>
      <c r="W16" s="254"/>
      <c r="X16" s="254"/>
    </row>
    <row r="17" spans="1:24" ht="15" customHeight="1" x14ac:dyDescent="0.2">
      <c r="A17" s="6"/>
      <c r="B17" s="377" t="s">
        <v>223</v>
      </c>
      <c r="C17" s="377"/>
      <c r="D17" s="251">
        <v>229384</v>
      </c>
      <c r="E17" s="293"/>
      <c r="F17" s="251">
        <f>F13+F15</f>
        <v>41186</v>
      </c>
      <c r="G17" s="251"/>
      <c r="H17" s="251">
        <f>H13+H15</f>
        <v>65121</v>
      </c>
      <c r="I17" s="251"/>
      <c r="J17" s="251">
        <f>J13+J15</f>
        <v>46340</v>
      </c>
      <c r="K17" s="251"/>
      <c r="L17" s="251">
        <f>L13+L15</f>
        <v>68157</v>
      </c>
      <c r="M17" s="251"/>
      <c r="N17" s="251">
        <v>220804</v>
      </c>
      <c r="O17" s="293"/>
      <c r="P17" s="251">
        <f>P13+P15</f>
        <v>51399.084432723321</v>
      </c>
      <c r="Q17" s="251"/>
      <c r="R17" s="251">
        <f>R13+R15</f>
        <v>50828.748279968298</v>
      </c>
      <c r="S17" s="251"/>
      <c r="T17" s="251">
        <f>T13+T15</f>
        <v>63353.093987196604</v>
      </c>
      <c r="U17" s="251"/>
      <c r="V17" s="399">
        <v>82134</v>
      </c>
      <c r="W17" s="251"/>
      <c r="X17" s="251">
        <v>247712</v>
      </c>
    </row>
    <row r="18" spans="1:24" ht="8.1" customHeight="1" x14ac:dyDescent="0.2">
      <c r="A18" s="7"/>
      <c r="B18" s="252"/>
      <c r="C18" s="253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398"/>
      <c r="W18" s="254"/>
      <c r="X18" s="254"/>
    </row>
    <row r="19" spans="1:24" ht="15" customHeight="1" x14ac:dyDescent="0.2">
      <c r="A19" s="7"/>
      <c r="B19" s="252"/>
      <c r="C19" s="263" t="s">
        <v>224</v>
      </c>
      <c r="D19" s="265">
        <v>-156952</v>
      </c>
      <c r="E19" s="292"/>
      <c r="F19" s="265">
        <v>-32674</v>
      </c>
      <c r="G19" s="264"/>
      <c r="H19" s="265">
        <v>-41946</v>
      </c>
      <c r="I19" s="263"/>
      <c r="J19" s="265">
        <v>-34240</v>
      </c>
      <c r="K19" s="263"/>
      <c r="L19" s="265">
        <v>-44908</v>
      </c>
      <c r="M19" s="263"/>
      <c r="N19" s="265">
        <v>-153768</v>
      </c>
      <c r="O19" s="292"/>
      <c r="P19" s="265">
        <v>-35947.986236646961</v>
      </c>
      <c r="Q19" s="263"/>
      <c r="R19" s="265">
        <v>-33044.163208815837</v>
      </c>
      <c r="S19" s="263"/>
      <c r="T19" s="265">
        <v>-40302.450901172</v>
      </c>
      <c r="U19" s="263"/>
      <c r="V19" s="400">
        <v>-53196</v>
      </c>
      <c r="W19" s="263"/>
      <c r="X19" s="265">
        <v>-162490.16323557959</v>
      </c>
    </row>
    <row r="20" spans="1:24" ht="8.1" customHeight="1" x14ac:dyDescent="0.2">
      <c r="A20" s="7"/>
      <c r="B20" s="252"/>
      <c r="C20" s="253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398"/>
      <c r="W20" s="254"/>
      <c r="X20" s="254"/>
    </row>
    <row r="21" spans="1:24" ht="15" customHeight="1" x14ac:dyDescent="0.2">
      <c r="A21" s="6"/>
      <c r="B21" s="377" t="s">
        <v>225</v>
      </c>
      <c r="C21" s="377"/>
      <c r="D21" s="256">
        <v>72432</v>
      </c>
      <c r="E21" s="294"/>
      <c r="F21" s="256">
        <f>F17+F19</f>
        <v>8512</v>
      </c>
      <c r="G21" s="256">
        <f t="shared" ref="G21:J21" si="0">G17+G19</f>
        <v>0</v>
      </c>
      <c r="H21" s="256">
        <f t="shared" si="0"/>
        <v>23175</v>
      </c>
      <c r="I21" s="256">
        <f t="shared" si="0"/>
        <v>0</v>
      </c>
      <c r="J21" s="256">
        <f t="shared" si="0"/>
        <v>12100</v>
      </c>
      <c r="K21" s="256"/>
      <c r="L21" s="256">
        <f>L17+L19</f>
        <v>23249</v>
      </c>
      <c r="M21" s="256"/>
      <c r="N21" s="250">
        <v>67036</v>
      </c>
      <c r="O21" s="294"/>
      <c r="P21" s="256">
        <f>P17+P19</f>
        <v>15451.09819607636</v>
      </c>
      <c r="Q21" s="256">
        <f t="shared" ref="Q21:T21" si="1">Q17+Q19</f>
        <v>0</v>
      </c>
      <c r="R21" s="256">
        <f t="shared" si="1"/>
        <v>17784.585071152462</v>
      </c>
      <c r="S21" s="256">
        <f t="shared" si="1"/>
        <v>0</v>
      </c>
      <c r="T21" s="256">
        <f t="shared" si="1"/>
        <v>23050.643086024604</v>
      </c>
      <c r="U21" s="256"/>
      <c r="V21" s="401">
        <v>28938</v>
      </c>
      <c r="W21" s="256"/>
      <c r="X21" s="256">
        <v>85222</v>
      </c>
    </row>
    <row r="22" spans="1:24" ht="8.1" customHeight="1" x14ac:dyDescent="0.2">
      <c r="A22" s="7"/>
      <c r="B22" s="252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398"/>
      <c r="W22" s="254"/>
      <c r="X22" s="254"/>
    </row>
    <row r="23" spans="1:24" ht="15" customHeight="1" x14ac:dyDescent="0.2">
      <c r="A23" s="7"/>
      <c r="B23" s="378" t="s">
        <v>226</v>
      </c>
      <c r="C23" s="378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398"/>
      <c r="W23" s="254"/>
      <c r="X23" s="254"/>
    </row>
    <row r="24" spans="1:24" ht="8.1" customHeight="1" x14ac:dyDescent="0.2">
      <c r="A24" s="7"/>
      <c r="B24" s="252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398"/>
      <c r="W24" s="254"/>
      <c r="X24" s="254"/>
    </row>
    <row r="25" spans="1:24" ht="15" customHeight="1" x14ac:dyDescent="0.2">
      <c r="A25" s="7"/>
      <c r="B25" s="252"/>
      <c r="C25" s="266" t="s">
        <v>227</v>
      </c>
      <c r="D25" s="263">
        <v>-29013</v>
      </c>
      <c r="E25" s="292"/>
      <c r="F25" s="263">
        <v>-6307</v>
      </c>
      <c r="G25" s="264"/>
      <c r="H25" s="263">
        <v>-8009.1373800000001</v>
      </c>
      <c r="I25" s="263"/>
      <c r="J25" s="263">
        <v>-3199.8626199999999</v>
      </c>
      <c r="K25" s="263"/>
      <c r="L25" s="263">
        <v>-10786</v>
      </c>
      <c r="M25" s="263"/>
      <c r="N25" s="263">
        <v>-28302</v>
      </c>
      <c r="O25" s="292"/>
      <c r="P25" s="263">
        <v>-7268.777086344212</v>
      </c>
      <c r="Q25" s="263"/>
      <c r="R25" s="263">
        <v>-4500.5374270154125</v>
      </c>
      <c r="S25" s="263"/>
      <c r="T25" s="263">
        <v>-5923.2740317461903</v>
      </c>
      <c r="U25" s="263"/>
      <c r="V25" s="397">
        <v>-6535</v>
      </c>
      <c r="W25" s="263"/>
      <c r="X25" s="263">
        <v>-24228</v>
      </c>
    </row>
    <row r="26" spans="1:24" ht="15" customHeight="1" x14ac:dyDescent="0.2">
      <c r="A26" s="7"/>
      <c r="B26" s="252"/>
      <c r="C26" s="266" t="s">
        <v>228</v>
      </c>
      <c r="D26" s="263">
        <v>-20092</v>
      </c>
      <c r="E26" s="292"/>
      <c r="F26" s="263">
        <v>-5459</v>
      </c>
      <c r="G26" s="264"/>
      <c r="H26" s="263">
        <v>-5415</v>
      </c>
      <c r="I26" s="263"/>
      <c r="J26" s="263">
        <v>-5968</v>
      </c>
      <c r="K26" s="263"/>
      <c r="L26" s="263">
        <v>-6075</v>
      </c>
      <c r="M26" s="263"/>
      <c r="N26" s="263">
        <v>-22917</v>
      </c>
      <c r="O26" s="292"/>
      <c r="P26" s="263">
        <v>-5109.4044557302404</v>
      </c>
      <c r="Q26" s="263"/>
      <c r="R26" s="263">
        <v>-4651.6225209141394</v>
      </c>
      <c r="S26" s="263"/>
      <c r="T26" s="263">
        <v>-5525.4921310221198</v>
      </c>
      <c r="U26" s="263"/>
      <c r="V26" s="397">
        <v>-6702</v>
      </c>
      <c r="W26" s="263"/>
      <c r="X26" s="263">
        <v>-21987</v>
      </c>
    </row>
    <row r="27" spans="1:24" ht="15" customHeight="1" x14ac:dyDescent="0.2">
      <c r="A27" s="8"/>
      <c r="B27" s="257"/>
      <c r="C27" s="266" t="s">
        <v>229</v>
      </c>
      <c r="D27" s="263">
        <v>-19434</v>
      </c>
      <c r="E27" s="292"/>
      <c r="F27" s="263">
        <v>-5854</v>
      </c>
      <c r="G27" s="264"/>
      <c r="H27" s="263">
        <v>-6186</v>
      </c>
      <c r="I27" s="263"/>
      <c r="J27" s="263">
        <v>-6848</v>
      </c>
      <c r="K27" s="263"/>
      <c r="L27" s="263">
        <v>-7913</v>
      </c>
      <c r="M27" s="263"/>
      <c r="N27" s="263">
        <v>-26801</v>
      </c>
      <c r="O27" s="292"/>
      <c r="P27" s="263">
        <v>-6812.8157699999956</v>
      </c>
      <c r="Q27" s="263"/>
      <c r="R27" s="263">
        <v>-5579.0288500000152</v>
      </c>
      <c r="S27" s="263"/>
      <c r="T27" s="263">
        <v>-7432.5851899999898</v>
      </c>
      <c r="U27" s="263"/>
      <c r="V27" s="397">
        <v>-8831</v>
      </c>
      <c r="W27" s="263"/>
      <c r="X27" s="263">
        <v>-28656.552390000004</v>
      </c>
    </row>
    <row r="28" spans="1:24" ht="15" customHeight="1" x14ac:dyDescent="0.2">
      <c r="A28" s="8"/>
      <c r="B28" s="257"/>
      <c r="C28" s="266" t="s">
        <v>230</v>
      </c>
      <c r="D28" s="265">
        <v>36476</v>
      </c>
      <c r="E28" s="292"/>
      <c r="F28" s="265">
        <v>235</v>
      </c>
      <c r="G28" s="264"/>
      <c r="H28" s="265">
        <v>626</v>
      </c>
      <c r="I28" s="263"/>
      <c r="J28" s="265">
        <v>5109</v>
      </c>
      <c r="K28" s="263"/>
      <c r="L28" s="265">
        <v>-830</v>
      </c>
      <c r="M28" s="263"/>
      <c r="N28" s="265">
        <v>5140</v>
      </c>
      <c r="O28" s="292"/>
      <c r="P28" s="265">
        <v>-384.53783999999996</v>
      </c>
      <c r="Q28" s="263"/>
      <c r="R28" s="265">
        <v>132.75840999999946</v>
      </c>
      <c r="S28" s="263"/>
      <c r="T28" s="265">
        <v>4202.4819600000001</v>
      </c>
      <c r="U28" s="263"/>
      <c r="V28" s="400">
        <v>695</v>
      </c>
      <c r="W28" s="263"/>
      <c r="X28" s="265">
        <v>4645.9433299999964</v>
      </c>
    </row>
    <row r="29" spans="1:24" ht="8.1" customHeight="1" x14ac:dyDescent="0.2">
      <c r="A29" s="7"/>
      <c r="B29" s="252"/>
      <c r="C29" s="253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398"/>
      <c r="W29" s="254"/>
      <c r="X29" s="254"/>
    </row>
    <row r="30" spans="1:24" ht="15" customHeight="1" x14ac:dyDescent="0.2">
      <c r="A30" s="7"/>
      <c r="B30" s="252"/>
      <c r="C30" s="253" t="s">
        <v>19</v>
      </c>
      <c r="D30" s="258">
        <v>-32063</v>
      </c>
      <c r="E30" s="294"/>
      <c r="F30" s="258">
        <f>SUM(F25:F29)</f>
        <v>-17385</v>
      </c>
      <c r="G30" s="259"/>
      <c r="H30" s="258">
        <f t="shared" ref="H30:L30" si="2">SUM(H25:H29)</f>
        <v>-18984.13738</v>
      </c>
      <c r="I30" s="256">
        <f t="shared" si="2"/>
        <v>0</v>
      </c>
      <c r="J30" s="258">
        <f t="shared" si="2"/>
        <v>-10906.86262</v>
      </c>
      <c r="K30" s="256">
        <f t="shared" si="2"/>
        <v>0</v>
      </c>
      <c r="L30" s="258">
        <f t="shared" si="2"/>
        <v>-25604</v>
      </c>
      <c r="M30" s="256"/>
      <c r="N30" s="258">
        <v>-72880</v>
      </c>
      <c r="O30" s="294"/>
      <c r="P30" s="258">
        <f t="shared" ref="P30:T30" si="3">SUM(P25:P29)</f>
        <v>-19575.535152074448</v>
      </c>
      <c r="Q30" s="256">
        <f t="shared" si="3"/>
        <v>0</v>
      </c>
      <c r="R30" s="258">
        <f t="shared" si="3"/>
        <v>-14598.430387929566</v>
      </c>
      <c r="S30" s="256">
        <f t="shared" si="3"/>
        <v>0</v>
      </c>
      <c r="T30" s="258">
        <f t="shared" si="3"/>
        <v>-14678.869392768298</v>
      </c>
      <c r="U30" s="256"/>
      <c r="V30" s="402">
        <v>-21373</v>
      </c>
      <c r="W30" s="256"/>
      <c r="X30" s="258">
        <v>-70225.500790344449</v>
      </c>
    </row>
    <row r="31" spans="1:24" ht="8.1" customHeight="1" x14ac:dyDescent="0.2">
      <c r="A31" s="7"/>
      <c r="B31" s="252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398"/>
      <c r="W31" s="254"/>
      <c r="X31" s="254"/>
    </row>
    <row r="32" spans="1:24" ht="15" customHeight="1" x14ac:dyDescent="0.2">
      <c r="A32" s="6"/>
      <c r="B32" s="377" t="s">
        <v>231</v>
      </c>
      <c r="C32" s="377"/>
      <c r="D32" s="256">
        <v>40369</v>
      </c>
      <c r="E32" s="294"/>
      <c r="F32" s="256">
        <f>F30+F21</f>
        <v>-8873</v>
      </c>
      <c r="G32" s="256"/>
      <c r="H32" s="256">
        <f t="shared" ref="H32:L32" si="4">H30+H21</f>
        <v>4190.8626199999999</v>
      </c>
      <c r="I32" s="256">
        <f t="shared" si="4"/>
        <v>0</v>
      </c>
      <c r="J32" s="256">
        <f t="shared" si="4"/>
        <v>1193.1373800000001</v>
      </c>
      <c r="K32" s="256">
        <f t="shared" si="4"/>
        <v>0</v>
      </c>
      <c r="L32" s="256">
        <f t="shared" si="4"/>
        <v>-2355</v>
      </c>
      <c r="M32" s="256"/>
      <c r="N32" s="250">
        <v>-5844</v>
      </c>
      <c r="O32" s="294"/>
      <c r="P32" s="256">
        <f t="shared" ref="P32:T32" si="5">P30+P21</f>
        <v>-4124.4369559980878</v>
      </c>
      <c r="Q32" s="256"/>
      <c r="R32" s="256">
        <f t="shared" si="5"/>
        <v>3186.154683222896</v>
      </c>
      <c r="S32" s="256"/>
      <c r="T32" s="256">
        <f t="shared" si="5"/>
        <v>8371.7736932563057</v>
      </c>
      <c r="U32" s="256"/>
      <c r="V32" s="401">
        <v>7565</v>
      </c>
      <c r="W32" s="256"/>
      <c r="X32" s="256">
        <v>14996</v>
      </c>
    </row>
    <row r="33" spans="1:24" ht="8.1" customHeight="1" x14ac:dyDescent="0.2">
      <c r="A33" s="7"/>
      <c r="B33" s="252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398"/>
      <c r="W33" s="254"/>
      <c r="X33" s="254"/>
    </row>
    <row r="34" spans="1:24" ht="15" customHeight="1" x14ac:dyDescent="0.2">
      <c r="A34" s="7"/>
      <c r="B34" s="252"/>
      <c r="C34" s="266" t="s">
        <v>232</v>
      </c>
      <c r="D34" s="263">
        <v>-27307</v>
      </c>
      <c r="E34" s="292"/>
      <c r="F34" s="263">
        <v>-8606</v>
      </c>
      <c r="G34" s="264"/>
      <c r="H34" s="263">
        <v>-5095</v>
      </c>
      <c r="I34" s="263"/>
      <c r="J34" s="263">
        <v>-6772</v>
      </c>
      <c r="K34" s="263"/>
      <c r="L34" s="263">
        <v>-7247</v>
      </c>
      <c r="M34" s="263"/>
      <c r="N34" s="263">
        <v>-27720</v>
      </c>
      <c r="O34" s="292"/>
      <c r="P34" s="263">
        <v>-8376.5130114384756</v>
      </c>
      <c r="Q34" s="263"/>
      <c r="R34" s="263">
        <v>-4982.3914719979548</v>
      </c>
      <c r="S34" s="263"/>
      <c r="T34" s="263">
        <v>-4431</v>
      </c>
      <c r="U34" s="263"/>
      <c r="V34" s="397">
        <v>-2491.9783614633261</v>
      </c>
      <c r="W34" s="263"/>
      <c r="X34" s="263">
        <v>-20281</v>
      </c>
    </row>
    <row r="35" spans="1:24" ht="15" customHeight="1" x14ac:dyDescent="0.2">
      <c r="A35" s="7"/>
      <c r="B35" s="252"/>
      <c r="C35" s="266" t="s">
        <v>233</v>
      </c>
      <c r="D35" s="263">
        <v>19026</v>
      </c>
      <c r="E35" s="292"/>
      <c r="F35" s="263">
        <v>3969</v>
      </c>
      <c r="G35" s="264"/>
      <c r="H35" s="263">
        <v>3878</v>
      </c>
      <c r="I35" s="263"/>
      <c r="J35" s="263">
        <v>5337</v>
      </c>
      <c r="K35" s="263"/>
      <c r="L35" s="263">
        <v>5715</v>
      </c>
      <c r="M35" s="263"/>
      <c r="N35" s="263">
        <v>18899</v>
      </c>
      <c r="O35" s="292"/>
      <c r="P35" s="263">
        <v>6120.6784111840952</v>
      </c>
      <c r="Q35" s="263"/>
      <c r="R35" s="263">
        <v>2361.3496109937605</v>
      </c>
      <c r="S35" s="263"/>
      <c r="T35" s="263">
        <v>3288</v>
      </c>
      <c r="U35" s="263"/>
      <c r="V35" s="263">
        <v>3297</v>
      </c>
      <c r="W35" s="263"/>
      <c r="X35" s="263">
        <v>15067</v>
      </c>
    </row>
    <row r="36" spans="1:24" ht="8.1" customHeight="1" x14ac:dyDescent="0.2">
      <c r="A36" s="7"/>
      <c r="B36" s="252"/>
      <c r="C36" s="253"/>
      <c r="D36" s="253"/>
      <c r="E36" s="255"/>
      <c r="F36" s="253"/>
      <c r="G36" s="254"/>
      <c r="H36" s="253"/>
      <c r="I36" s="255"/>
      <c r="J36" s="253"/>
      <c r="K36" s="255"/>
      <c r="L36" s="253"/>
      <c r="M36" s="255"/>
      <c r="N36" s="253"/>
      <c r="O36" s="255"/>
      <c r="P36" s="253"/>
      <c r="Q36" s="255"/>
      <c r="R36" s="253"/>
      <c r="S36" s="255"/>
      <c r="T36" s="253"/>
      <c r="U36" s="253"/>
      <c r="V36" s="396"/>
      <c r="W36" s="255"/>
      <c r="X36" s="253"/>
    </row>
    <row r="37" spans="1:24" ht="15" customHeight="1" x14ac:dyDescent="0.2">
      <c r="A37" s="7"/>
      <c r="B37" s="377" t="s">
        <v>234</v>
      </c>
      <c r="C37" s="377"/>
      <c r="D37" s="260">
        <v>32088</v>
      </c>
      <c r="E37" s="291"/>
      <c r="F37" s="260">
        <f>F32+F34+F35</f>
        <v>-13510</v>
      </c>
      <c r="G37" s="259"/>
      <c r="H37" s="260">
        <f>H32+H34+H35</f>
        <v>2973.8626199999999</v>
      </c>
      <c r="I37" s="250"/>
      <c r="J37" s="260">
        <f>J32+J34+J35</f>
        <v>-241.86261999999988</v>
      </c>
      <c r="K37" s="250"/>
      <c r="L37" s="260">
        <f>L32+L34+L35</f>
        <v>-3887</v>
      </c>
      <c r="M37" s="250"/>
      <c r="N37" s="260">
        <v>-14665</v>
      </c>
      <c r="O37" s="291"/>
      <c r="P37" s="260">
        <f>P32+P34+P35</f>
        <v>-6380.2715562524681</v>
      </c>
      <c r="Q37" s="250"/>
      <c r="R37" s="260">
        <f>R32+R34+R35</f>
        <v>565.11282221870169</v>
      </c>
      <c r="S37" s="250"/>
      <c r="T37" s="260">
        <f>T32+T34+T35</f>
        <v>7228.7736932563057</v>
      </c>
      <c r="U37" s="250"/>
      <c r="V37" s="403">
        <v>8370</v>
      </c>
      <c r="W37" s="250"/>
      <c r="X37" s="260">
        <v>9782</v>
      </c>
    </row>
    <row r="38" spans="1:24" ht="8.1" customHeight="1" x14ac:dyDescent="0.2">
      <c r="A38" s="7"/>
      <c r="B38" s="252"/>
      <c r="C38" s="253"/>
      <c r="D38" s="253"/>
      <c r="E38" s="255"/>
      <c r="F38" s="253"/>
      <c r="G38" s="254"/>
      <c r="H38" s="253"/>
      <c r="I38" s="255"/>
      <c r="J38" s="253"/>
      <c r="K38" s="255"/>
      <c r="L38" s="253"/>
      <c r="M38" s="255"/>
      <c r="N38" s="253"/>
      <c r="O38" s="255"/>
      <c r="P38" s="253"/>
      <c r="Q38" s="255"/>
      <c r="R38" s="253"/>
      <c r="S38" s="255"/>
      <c r="T38" s="253"/>
      <c r="U38" s="253"/>
      <c r="V38" s="396"/>
      <c r="W38" s="255"/>
      <c r="X38" s="253"/>
    </row>
    <row r="39" spans="1:24" ht="15" customHeight="1" x14ac:dyDescent="0.2">
      <c r="A39" s="7"/>
      <c r="B39" s="252"/>
      <c r="C39" s="266" t="s">
        <v>235</v>
      </c>
      <c r="D39" s="264"/>
      <c r="E39" s="295"/>
      <c r="F39" s="264"/>
      <c r="G39" s="264"/>
      <c r="H39" s="264"/>
      <c r="I39" s="264"/>
      <c r="J39" s="264"/>
      <c r="K39" s="264"/>
      <c r="L39" s="264"/>
      <c r="M39" s="264"/>
      <c r="N39" s="264"/>
      <c r="O39" s="295"/>
      <c r="P39" s="263"/>
      <c r="Q39" s="264"/>
      <c r="R39" s="263"/>
      <c r="S39" s="264"/>
      <c r="T39" s="263"/>
      <c r="U39" s="263"/>
      <c r="V39" s="404"/>
      <c r="W39" s="264"/>
      <c r="X39" s="263"/>
    </row>
    <row r="40" spans="1:24" ht="15" customHeight="1" x14ac:dyDescent="0.2">
      <c r="A40" s="7"/>
      <c r="B40" s="252"/>
      <c r="C40" s="266" t="s">
        <v>236</v>
      </c>
      <c r="D40" s="264">
        <v>-679</v>
      </c>
      <c r="E40" s="295"/>
      <c r="F40" s="264">
        <v>-1662</v>
      </c>
      <c r="G40" s="264"/>
      <c r="H40" s="264">
        <v>-27</v>
      </c>
      <c r="I40" s="264"/>
      <c r="J40" s="264">
        <v>195</v>
      </c>
      <c r="K40" s="264"/>
      <c r="L40" s="264">
        <v>582</v>
      </c>
      <c r="M40" s="264"/>
      <c r="N40" s="263">
        <v>-912</v>
      </c>
      <c r="O40" s="295"/>
      <c r="P40" s="263">
        <v>-1863.5201502504642</v>
      </c>
      <c r="Q40" s="264"/>
      <c r="R40" s="263">
        <v>888.12015025046423</v>
      </c>
      <c r="S40" s="264"/>
      <c r="T40" s="263">
        <v>572</v>
      </c>
      <c r="U40" s="263"/>
      <c r="V40" s="404">
        <v>-510</v>
      </c>
      <c r="W40" s="264"/>
      <c r="X40" s="263">
        <v>-912</v>
      </c>
    </row>
    <row r="41" spans="1:24" ht="15" customHeight="1" x14ac:dyDescent="0.2">
      <c r="A41" s="7"/>
      <c r="B41" s="252"/>
      <c r="C41" s="266" t="s">
        <v>237</v>
      </c>
      <c r="D41" s="265">
        <v>1906</v>
      </c>
      <c r="E41" s="292"/>
      <c r="F41" s="265">
        <v>0</v>
      </c>
      <c r="G41" s="264"/>
      <c r="H41" s="265">
        <v>1881</v>
      </c>
      <c r="I41" s="263"/>
      <c r="J41" s="265">
        <v>-1881</v>
      </c>
      <c r="K41" s="263"/>
      <c r="L41" s="265">
        <v>2611</v>
      </c>
      <c r="M41" s="263"/>
      <c r="N41" s="265">
        <v>2611</v>
      </c>
      <c r="O41" s="292"/>
      <c r="P41" s="265">
        <v>0</v>
      </c>
      <c r="Q41" s="263"/>
      <c r="R41" s="265">
        <v>0</v>
      </c>
      <c r="S41" s="263"/>
      <c r="T41" s="265"/>
      <c r="U41" s="263"/>
      <c r="V41" s="400">
        <v>0</v>
      </c>
      <c r="W41" s="263"/>
      <c r="X41" s="265">
        <v>0</v>
      </c>
    </row>
    <row r="42" spans="1:24" ht="8.1" customHeight="1" x14ac:dyDescent="0.2">
      <c r="A42" s="7"/>
      <c r="B42" s="252"/>
      <c r="C42" s="253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398"/>
      <c r="W42" s="254"/>
      <c r="X42" s="254"/>
    </row>
    <row r="43" spans="1:24" ht="15" customHeight="1" x14ac:dyDescent="0.2">
      <c r="A43" s="7"/>
      <c r="B43" s="377" t="s">
        <v>239</v>
      </c>
      <c r="C43" s="377"/>
      <c r="D43" s="256">
        <v>33315</v>
      </c>
      <c r="E43" s="294"/>
      <c r="F43" s="256">
        <f>F37+F40+F41</f>
        <v>-15172</v>
      </c>
      <c r="G43" s="259"/>
      <c r="H43" s="256">
        <f>H37+H40+H41</f>
        <v>4827.8626199999999</v>
      </c>
      <c r="I43" s="256"/>
      <c r="J43" s="256">
        <f>J37+J40+J41</f>
        <v>-1927.8626199999999</v>
      </c>
      <c r="K43" s="256"/>
      <c r="L43" s="256">
        <f>L37+L40+L41</f>
        <v>-694</v>
      </c>
      <c r="M43" s="256"/>
      <c r="N43" s="250">
        <v>-12966</v>
      </c>
      <c r="O43" s="294"/>
      <c r="P43" s="256">
        <f>P37+P40+P41</f>
        <v>-8243.7917065029324</v>
      </c>
      <c r="Q43" s="256"/>
      <c r="R43" s="256">
        <f>R37+R40+R41</f>
        <v>1453.2329724691658</v>
      </c>
      <c r="S43" s="256"/>
      <c r="T43" s="256">
        <f>T37+T40+T41</f>
        <v>7800.7736932563057</v>
      </c>
      <c r="U43" s="256"/>
      <c r="V43" s="401">
        <v>7860</v>
      </c>
      <c r="W43" s="256"/>
      <c r="X43" s="256">
        <v>8870</v>
      </c>
    </row>
    <row r="44" spans="1:24" ht="8.1" customHeight="1" x14ac:dyDescent="0.2">
      <c r="A44" s="7"/>
      <c r="B44" s="252"/>
      <c r="C44" s="253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398"/>
      <c r="W44" s="254"/>
      <c r="X44" s="254"/>
    </row>
    <row r="45" spans="1:24" ht="15" customHeight="1" x14ac:dyDescent="0.2">
      <c r="A45" s="7"/>
      <c r="B45" s="377" t="s">
        <v>240</v>
      </c>
      <c r="C45" s="377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398"/>
      <c r="W45" s="254"/>
      <c r="X45" s="254"/>
    </row>
    <row r="46" spans="1:24" ht="8.1" customHeight="1" x14ac:dyDescent="0.2">
      <c r="A46" s="7"/>
      <c r="B46" s="252"/>
      <c r="C46" s="253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398"/>
      <c r="W46" s="254"/>
      <c r="X46" s="254"/>
    </row>
    <row r="47" spans="1:24" ht="15" customHeight="1" x14ac:dyDescent="0.2">
      <c r="A47" s="7"/>
      <c r="B47" s="252"/>
      <c r="C47" s="266" t="s">
        <v>241</v>
      </c>
      <c r="D47" s="267">
        <v>0</v>
      </c>
      <c r="E47" s="295"/>
      <c r="F47" s="267">
        <v>17531</v>
      </c>
      <c r="G47" s="264"/>
      <c r="H47" s="267">
        <v>0</v>
      </c>
      <c r="I47" s="264"/>
      <c r="J47" s="267">
        <v>7609</v>
      </c>
      <c r="K47" s="264"/>
      <c r="L47" s="267">
        <v>-471</v>
      </c>
      <c r="M47" s="264"/>
      <c r="N47" s="267">
        <v>24669</v>
      </c>
      <c r="O47" s="295"/>
      <c r="P47" s="265">
        <v>7422.5</v>
      </c>
      <c r="Q47" s="264"/>
      <c r="R47" s="265">
        <v>0</v>
      </c>
      <c r="S47" s="264"/>
      <c r="T47" s="265">
        <v>0</v>
      </c>
      <c r="U47" s="263"/>
      <c r="V47" s="405">
        <v>0</v>
      </c>
      <c r="W47" s="264"/>
      <c r="X47" s="265">
        <v>7423</v>
      </c>
    </row>
    <row r="48" spans="1:24" ht="8.1" customHeight="1" x14ac:dyDescent="0.2">
      <c r="A48" s="7"/>
      <c r="B48" s="241"/>
      <c r="C48" s="253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398"/>
      <c r="W48" s="254"/>
      <c r="X48" s="254"/>
    </row>
    <row r="49" spans="1:24" ht="15" customHeight="1" x14ac:dyDescent="0.2">
      <c r="A49" s="7"/>
      <c r="B49" s="377" t="s">
        <v>241</v>
      </c>
      <c r="C49" s="377"/>
      <c r="D49" s="261">
        <v>0</v>
      </c>
      <c r="E49" s="254"/>
      <c r="F49" s="261">
        <f>F47</f>
        <v>17531</v>
      </c>
      <c r="G49" s="259"/>
      <c r="H49" s="261">
        <f t="shared" ref="H49:M49" si="6">H47</f>
        <v>0</v>
      </c>
      <c r="I49" s="259">
        <f t="shared" si="6"/>
        <v>0</v>
      </c>
      <c r="J49" s="261">
        <f>J47</f>
        <v>7609</v>
      </c>
      <c r="K49" s="259">
        <f t="shared" si="6"/>
        <v>0</v>
      </c>
      <c r="L49" s="261">
        <f>L47</f>
        <v>-471</v>
      </c>
      <c r="M49" s="259">
        <f t="shared" si="6"/>
        <v>0</v>
      </c>
      <c r="N49" s="261">
        <v>24669</v>
      </c>
      <c r="O49" s="254"/>
      <c r="P49" s="260">
        <f>P47</f>
        <v>7422.5</v>
      </c>
      <c r="Q49" s="259"/>
      <c r="R49" s="260">
        <f>R47</f>
        <v>0</v>
      </c>
      <c r="S49" s="259"/>
      <c r="T49" s="260">
        <f>T47</f>
        <v>0</v>
      </c>
      <c r="U49" s="250"/>
      <c r="V49" s="406">
        <v>0</v>
      </c>
      <c r="W49" s="259"/>
      <c r="X49" s="260">
        <v>7423</v>
      </c>
    </row>
    <row r="50" spans="1:24" ht="8.1" customHeight="1" x14ac:dyDescent="0.2">
      <c r="A50" s="7"/>
      <c r="B50" s="252"/>
      <c r="C50" s="253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398"/>
      <c r="W50" s="254"/>
      <c r="X50" s="254"/>
    </row>
    <row r="51" spans="1:24" ht="15" customHeight="1" thickBot="1" x14ac:dyDescent="0.25">
      <c r="A51" s="7"/>
      <c r="B51" s="378" t="s">
        <v>238</v>
      </c>
      <c r="C51" s="378"/>
      <c r="D51" s="262">
        <v>33315</v>
      </c>
      <c r="E51" s="294"/>
      <c r="F51" s="262">
        <f>F49+F43</f>
        <v>2359</v>
      </c>
      <c r="G51" s="259"/>
      <c r="H51" s="262">
        <f>H49+H43</f>
        <v>4827.8626199999999</v>
      </c>
      <c r="I51" s="256"/>
      <c r="J51" s="262">
        <f>J49+J43</f>
        <v>5681.1373800000001</v>
      </c>
      <c r="K51" s="256"/>
      <c r="L51" s="262">
        <f>L49+L43</f>
        <v>-1165</v>
      </c>
      <c r="M51" s="256"/>
      <c r="N51" s="262">
        <v>11703</v>
      </c>
      <c r="O51" s="294"/>
      <c r="P51" s="287">
        <f>P49+P43</f>
        <v>-821.29170650293236</v>
      </c>
      <c r="Q51" s="256"/>
      <c r="R51" s="287">
        <f>R49+R43</f>
        <v>1453.2329724691658</v>
      </c>
      <c r="S51" s="256"/>
      <c r="T51" s="287">
        <f>T49+T43</f>
        <v>7800.7736932563057</v>
      </c>
      <c r="U51" s="250"/>
      <c r="V51" s="407">
        <v>7860</v>
      </c>
      <c r="W51" s="256"/>
      <c r="X51" s="287">
        <v>16293</v>
      </c>
    </row>
    <row r="52" spans="1:24" ht="13.5" thickTop="1" x14ac:dyDescent="0.2">
      <c r="E52" s="301"/>
    </row>
    <row r="53" spans="1:24" x14ac:dyDescent="0.2">
      <c r="E53" s="301"/>
    </row>
  </sheetData>
  <mergeCells count="15">
    <mergeCell ref="D8:X8"/>
    <mergeCell ref="D9:X9"/>
    <mergeCell ref="B13:C13"/>
    <mergeCell ref="B2:C2"/>
    <mergeCell ref="B4:C4"/>
    <mergeCell ref="B5:C5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22"/>
  <sheetViews>
    <sheetView showGridLines="0" workbookViewId="0">
      <selection activeCell="B23" sqref="B23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2.710937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2.710937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16384" width="9.140625" style="223"/>
  </cols>
  <sheetData>
    <row r="2" spans="2:66" x14ac:dyDescent="0.2">
      <c r="B2" s="237" t="s">
        <v>24</v>
      </c>
      <c r="E2" s="237"/>
    </row>
    <row r="4" spans="2:66" x14ac:dyDescent="0.2">
      <c r="B4" s="372" t="s">
        <v>352</v>
      </c>
      <c r="E4" s="372"/>
    </row>
    <row r="5" spans="2:66" x14ac:dyDescent="0.2">
      <c r="B5" s="268" t="s">
        <v>216</v>
      </c>
      <c r="C5" s="241"/>
      <c r="D5" s="241"/>
      <c r="E5" s="268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</row>
    <row r="6" spans="2:66" x14ac:dyDescent="0.2">
      <c r="B6" s="300" t="s">
        <v>358</v>
      </c>
      <c r="C6" s="241"/>
      <c r="D6" s="241"/>
      <c r="E6" s="268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</row>
    <row r="7" spans="2:66" x14ac:dyDescent="0.2">
      <c r="B7" s="300"/>
      <c r="C7" s="241"/>
      <c r="D7" s="241"/>
      <c r="E7" s="268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</row>
    <row r="8" spans="2:66" x14ac:dyDescent="0.2">
      <c r="B8" s="241"/>
      <c r="C8" s="373" t="s">
        <v>353</v>
      </c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</row>
    <row r="9" spans="2:66" x14ac:dyDescent="0.2">
      <c r="B9" s="241"/>
      <c r="C9" s="241"/>
      <c r="D9" s="241"/>
      <c r="E9" s="238"/>
      <c r="F9" s="238"/>
      <c r="G9" s="238"/>
      <c r="H9" s="240"/>
      <c r="I9" s="238"/>
      <c r="J9" s="240"/>
      <c r="K9" s="238"/>
      <c r="L9" s="240"/>
      <c r="M9" s="241"/>
      <c r="N9" s="241"/>
      <c r="O9" s="241"/>
      <c r="P9" s="241"/>
      <c r="Q9" s="241"/>
      <c r="R9" s="241"/>
      <c r="S9" s="241"/>
      <c r="T9" s="241"/>
      <c r="U9" s="241"/>
    </row>
    <row r="10" spans="2:66" x14ac:dyDescent="0.2">
      <c r="B10" s="241"/>
      <c r="C10" s="247" t="s">
        <v>354</v>
      </c>
      <c r="D10" s="290"/>
      <c r="E10" s="243" t="s">
        <v>217</v>
      </c>
      <c r="F10" s="244"/>
      <c r="G10" s="243" t="s">
        <v>218</v>
      </c>
      <c r="H10" s="245"/>
      <c r="I10" s="246" t="s">
        <v>219</v>
      </c>
      <c r="J10" s="245"/>
      <c r="K10" s="246" t="s">
        <v>220</v>
      </c>
      <c r="L10" s="245"/>
      <c r="M10" s="247" t="s">
        <v>214</v>
      </c>
      <c r="N10" s="290"/>
      <c r="O10" s="243" t="s">
        <v>242</v>
      </c>
      <c r="P10" s="243"/>
      <c r="Q10" s="243" t="s">
        <v>243</v>
      </c>
      <c r="R10" s="243"/>
      <c r="S10" s="243" t="s">
        <v>251</v>
      </c>
      <c r="T10" s="243"/>
      <c r="U10" s="243" t="s">
        <v>351</v>
      </c>
      <c r="V10" s="243"/>
      <c r="W10" s="363" t="s">
        <v>350</v>
      </c>
    </row>
    <row r="11" spans="2:66" ht="15" customHeight="1" x14ac:dyDescent="0.2">
      <c r="B11" s="283" t="s">
        <v>244</v>
      </c>
      <c r="C11" s="241"/>
      <c r="D11" s="241"/>
      <c r="E11" s="241"/>
      <c r="F11" s="271"/>
      <c r="G11" s="241"/>
      <c r="H11" s="270"/>
      <c r="I11" s="241"/>
      <c r="J11" s="270"/>
      <c r="K11" s="241"/>
      <c r="L11" s="270"/>
      <c r="M11" s="241"/>
      <c r="N11" s="241"/>
      <c r="O11" s="241"/>
      <c r="P11" s="241"/>
      <c r="Q11" s="241"/>
      <c r="R11" s="241"/>
      <c r="S11" s="241"/>
      <c r="T11" s="241"/>
      <c r="U11" s="364"/>
      <c r="V11" s="365"/>
      <c r="W11" s="364"/>
      <c r="X11" s="226"/>
      <c r="AA11" s="227"/>
      <c r="AE11" s="227"/>
      <c r="AI11" s="227"/>
      <c r="BJ11" s="224"/>
      <c r="BN11" s="224"/>
    </row>
    <row r="12" spans="2:66" ht="15" customHeight="1" x14ac:dyDescent="0.2">
      <c r="B12" s="272" t="s">
        <v>249</v>
      </c>
      <c r="C12" s="273">
        <v>33315</v>
      </c>
      <c r="D12" s="270"/>
      <c r="E12" s="273">
        <v>2359</v>
      </c>
      <c r="F12" s="274"/>
      <c r="G12" s="273">
        <v>4827.8626199999999</v>
      </c>
      <c r="H12" s="275"/>
      <c r="I12" s="273">
        <v>5681.1373800000001</v>
      </c>
      <c r="J12" s="275"/>
      <c r="K12" s="273">
        <v>-1165</v>
      </c>
      <c r="L12" s="275"/>
      <c r="M12" s="273">
        <v>11703</v>
      </c>
      <c r="N12" s="270"/>
      <c r="O12" s="273">
        <v>-821.29170650293236</v>
      </c>
      <c r="P12" s="273"/>
      <c r="Q12" s="273">
        <v>1453.2329724691658</v>
      </c>
      <c r="R12" s="273"/>
      <c r="S12" s="273">
        <v>7800.7736932563057</v>
      </c>
      <c r="T12" s="273"/>
      <c r="U12" s="366">
        <v>7860</v>
      </c>
      <c r="V12" s="366"/>
      <c r="W12" s="366">
        <v>16293</v>
      </c>
      <c r="X12" s="226"/>
      <c r="AA12" s="229"/>
      <c r="AE12" s="229"/>
      <c r="AF12" s="228">
        <v>632.85976712419506</v>
      </c>
      <c r="AI12" s="229"/>
      <c r="BJ12" s="224"/>
      <c r="BN12" s="224"/>
    </row>
    <row r="13" spans="2:66" ht="15" customHeight="1" x14ac:dyDescent="0.2">
      <c r="B13" s="282" t="s">
        <v>245</v>
      </c>
      <c r="C13" s="278">
        <v>7660</v>
      </c>
      <c r="D13" s="270"/>
      <c r="E13" s="278">
        <v>1243.4901092844166</v>
      </c>
      <c r="F13" s="279"/>
      <c r="G13" s="278">
        <v>1307.5098907155834</v>
      </c>
      <c r="H13" s="278"/>
      <c r="I13" s="278">
        <v>1308</v>
      </c>
      <c r="J13" s="278"/>
      <c r="K13" s="278">
        <v>1409</v>
      </c>
      <c r="L13" s="278"/>
      <c r="M13" s="278">
        <v>5268</v>
      </c>
      <c r="N13" s="270"/>
      <c r="O13" s="278">
        <v>2874.2289578749214</v>
      </c>
      <c r="P13" s="278"/>
      <c r="Q13" s="278">
        <v>2680.7710421250786</v>
      </c>
      <c r="R13" s="278"/>
      <c r="S13" s="278">
        <v>2967</v>
      </c>
      <c r="T13" s="278"/>
      <c r="U13" s="367">
        <v>3237</v>
      </c>
      <c r="V13" s="367"/>
      <c r="W13" s="367">
        <v>11759</v>
      </c>
      <c r="X13" s="226"/>
      <c r="AA13" s="231"/>
      <c r="AE13" s="231"/>
      <c r="AF13" s="230">
        <v>5555</v>
      </c>
      <c r="AI13" s="231"/>
      <c r="BJ13" s="224"/>
      <c r="BN13" s="224"/>
    </row>
    <row r="14" spans="2:66" ht="15" customHeight="1" x14ac:dyDescent="0.2">
      <c r="B14" s="282" t="s">
        <v>246</v>
      </c>
      <c r="C14" s="278">
        <v>8281</v>
      </c>
      <c r="D14" s="270"/>
      <c r="E14" s="278">
        <v>4637</v>
      </c>
      <c r="F14" s="279"/>
      <c r="G14" s="278">
        <v>1217</v>
      </c>
      <c r="H14" s="278"/>
      <c r="I14" s="278">
        <v>1435</v>
      </c>
      <c r="J14" s="278"/>
      <c r="K14" s="278">
        <v>1532</v>
      </c>
      <c r="L14" s="278"/>
      <c r="M14" s="278">
        <v>8821</v>
      </c>
      <c r="N14" s="270"/>
      <c r="O14" s="278">
        <v>2255.8346002543803</v>
      </c>
      <c r="P14" s="278"/>
      <c r="Q14" s="278">
        <v>2621.0418610041943</v>
      </c>
      <c r="R14" s="278"/>
      <c r="S14" s="278">
        <v>1143</v>
      </c>
      <c r="T14" s="278"/>
      <c r="U14" s="367">
        <v>-805.14122155778477</v>
      </c>
      <c r="V14" s="367"/>
      <c r="W14" s="367">
        <v>5214.2398381130006</v>
      </c>
      <c r="X14" s="226"/>
      <c r="AA14" s="231"/>
      <c r="AE14" s="231"/>
      <c r="AF14" s="230">
        <v>4876.8764612585746</v>
      </c>
      <c r="AI14" s="231"/>
      <c r="BJ14" s="224"/>
      <c r="BN14" s="224"/>
    </row>
    <row r="15" spans="2:66" ht="15" customHeight="1" x14ac:dyDescent="0.2">
      <c r="B15" s="282" t="s">
        <v>235</v>
      </c>
      <c r="C15" s="278">
        <v>-1227</v>
      </c>
      <c r="D15" s="270"/>
      <c r="E15" s="278">
        <v>1662</v>
      </c>
      <c r="F15" s="279"/>
      <c r="G15" s="278">
        <v>-1854</v>
      </c>
      <c r="H15" s="278"/>
      <c r="I15" s="278">
        <v>1686</v>
      </c>
      <c r="J15" s="278"/>
      <c r="K15" s="278">
        <v>-3193</v>
      </c>
      <c r="L15" s="278"/>
      <c r="M15" s="278">
        <v>-1699</v>
      </c>
      <c r="N15" s="270"/>
      <c r="O15" s="278">
        <v>1863.5201502504642</v>
      </c>
      <c r="P15" s="278"/>
      <c r="Q15" s="278">
        <v>-888.12015025046423</v>
      </c>
      <c r="R15" s="278"/>
      <c r="S15" s="278">
        <v>-572</v>
      </c>
      <c r="T15" s="278"/>
      <c r="U15" s="367">
        <v>510</v>
      </c>
      <c r="V15" s="367"/>
      <c r="W15" s="367">
        <v>912</v>
      </c>
      <c r="X15" s="226"/>
      <c r="AA15" s="231"/>
      <c r="AE15" s="231"/>
      <c r="AF15" s="230">
        <v>975.4</v>
      </c>
      <c r="AI15" s="231"/>
      <c r="BJ15" s="232"/>
      <c r="BN15" s="232"/>
    </row>
    <row r="16" spans="2:66" ht="15" customHeight="1" x14ac:dyDescent="0.2">
      <c r="B16" s="282" t="s">
        <v>247</v>
      </c>
      <c r="C16" s="278">
        <v>7770</v>
      </c>
      <c r="D16" s="270"/>
      <c r="E16" s="281">
        <v>692</v>
      </c>
      <c r="F16" s="281"/>
      <c r="G16" s="280">
        <v>0</v>
      </c>
      <c r="H16" s="281"/>
      <c r="I16" s="280">
        <v>0</v>
      </c>
      <c r="J16" s="281"/>
      <c r="K16" s="280">
        <v>0</v>
      </c>
      <c r="L16" s="281"/>
      <c r="M16" s="278">
        <v>692</v>
      </c>
      <c r="N16" s="270"/>
      <c r="O16" s="280">
        <v>0</v>
      </c>
      <c r="P16" s="280"/>
      <c r="Q16" s="280">
        <v>0</v>
      </c>
      <c r="R16" s="280"/>
      <c r="S16" s="280">
        <v>0</v>
      </c>
      <c r="T16" s="280"/>
      <c r="U16" s="368">
        <v>0</v>
      </c>
      <c r="V16" s="368"/>
      <c r="W16" s="368">
        <v>0</v>
      </c>
      <c r="X16" s="226"/>
      <c r="AA16" s="227"/>
      <c r="AE16" s="227"/>
      <c r="AF16" s="233">
        <v>0</v>
      </c>
      <c r="AI16" s="227"/>
      <c r="BJ16" s="224"/>
      <c r="BN16" s="224"/>
    </row>
    <row r="17" spans="2:66" ht="15" customHeight="1" x14ac:dyDescent="0.2">
      <c r="B17" s="282" t="s">
        <v>248</v>
      </c>
      <c r="C17" s="278">
        <v>-25542</v>
      </c>
      <c r="D17" s="270"/>
      <c r="E17" s="278">
        <v>-17531</v>
      </c>
      <c r="F17" s="279"/>
      <c r="G17" s="278">
        <v>0</v>
      </c>
      <c r="H17" s="278"/>
      <c r="I17" s="278">
        <v>-7609</v>
      </c>
      <c r="J17" s="278"/>
      <c r="K17" s="278">
        <v>471</v>
      </c>
      <c r="L17" s="278"/>
      <c r="M17" s="278">
        <v>-24669</v>
      </c>
      <c r="N17" s="270"/>
      <c r="O17" s="278">
        <v>-7422.5</v>
      </c>
      <c r="P17" s="278"/>
      <c r="Q17" s="278">
        <v>0</v>
      </c>
      <c r="R17" s="278"/>
      <c r="S17" s="278">
        <v>0</v>
      </c>
      <c r="T17" s="278"/>
      <c r="U17" s="367">
        <v>0</v>
      </c>
      <c r="V17" s="367"/>
      <c r="W17" s="367">
        <v>-7423</v>
      </c>
      <c r="X17" s="226"/>
      <c r="AA17" s="231"/>
      <c r="AE17" s="231"/>
      <c r="AF17" s="230">
        <v>-7422.5</v>
      </c>
      <c r="AI17" s="231"/>
      <c r="BJ17" s="225"/>
      <c r="BN17" s="225"/>
    </row>
    <row r="18" spans="2:66" ht="13.5" thickBot="1" x14ac:dyDescent="0.25">
      <c r="B18" s="272" t="s">
        <v>250</v>
      </c>
      <c r="C18" s="276">
        <v>30257</v>
      </c>
      <c r="D18" s="270"/>
      <c r="E18" s="276">
        <f>SUM(E12:E17)</f>
        <v>-6937.5098907155843</v>
      </c>
      <c r="F18" s="274"/>
      <c r="G18" s="276">
        <f>SUM(G12:G17)</f>
        <v>5498.3725107155833</v>
      </c>
      <c r="H18" s="276">
        <f t="shared" ref="H18:J18" si="0">SUM(H12:H17)</f>
        <v>0</v>
      </c>
      <c r="I18" s="276">
        <f>SUM(I12:I17)</f>
        <v>2501.1373800000001</v>
      </c>
      <c r="J18" s="276">
        <f t="shared" si="0"/>
        <v>0</v>
      </c>
      <c r="K18" s="276">
        <f>SUM(K12:K17)</f>
        <v>-946</v>
      </c>
      <c r="L18" s="277"/>
      <c r="M18" s="276">
        <f>SUM(E18:K18)</f>
        <v>115.99999999999909</v>
      </c>
      <c r="N18" s="270"/>
      <c r="O18" s="276">
        <f>SUM(O12:O17)</f>
        <v>-1250.2079981231664</v>
      </c>
      <c r="P18" s="277"/>
      <c r="Q18" s="276">
        <f>SUM(Q12:Q17)</f>
        <v>5866.9257253479736</v>
      </c>
      <c r="R18" s="277"/>
      <c r="S18" s="276">
        <f>SUM(S12:S17)</f>
        <v>11338.773693256306</v>
      </c>
      <c r="T18" s="277"/>
      <c r="U18" s="369">
        <v>10801.858778442216</v>
      </c>
      <c r="V18" s="370"/>
      <c r="W18" s="369">
        <v>26755.239838113004</v>
      </c>
      <c r="X18" s="226"/>
      <c r="AA18" s="235"/>
      <c r="AE18" s="235"/>
      <c r="AF18" s="234">
        <v>4617.6362283827693</v>
      </c>
      <c r="AI18" s="235"/>
      <c r="BJ18" s="226"/>
      <c r="BN18" s="236"/>
    </row>
    <row r="19" spans="2:66" ht="15" customHeight="1" thickTop="1" x14ac:dyDescent="0.2">
      <c r="C19" s="241"/>
      <c r="D19" s="270"/>
      <c r="E19" s="241"/>
      <c r="F19" s="271"/>
      <c r="G19" s="241"/>
      <c r="H19" s="270"/>
      <c r="I19" s="241"/>
      <c r="J19" s="270"/>
      <c r="K19" s="241"/>
      <c r="L19" s="270"/>
      <c r="M19" s="241"/>
      <c r="N19" s="270"/>
      <c r="O19" s="241"/>
      <c r="P19" s="270"/>
      <c r="Q19" s="241"/>
      <c r="R19" s="241"/>
      <c r="S19" s="241"/>
      <c r="T19" s="270"/>
      <c r="U19" s="364"/>
      <c r="V19" s="364"/>
      <c r="W19" s="364"/>
      <c r="X19" s="226"/>
      <c r="AA19" s="235"/>
      <c r="AE19" s="235"/>
      <c r="AF19" s="284"/>
      <c r="AI19" s="235"/>
      <c r="BJ19" s="226"/>
      <c r="BN19" s="236"/>
    </row>
    <row r="20" spans="2:66" ht="15" customHeight="1" x14ac:dyDescent="0.2">
      <c r="B20" s="272" t="s">
        <v>252</v>
      </c>
      <c r="C20" s="285">
        <v>0.13190545112126389</v>
      </c>
      <c r="D20" s="270"/>
      <c r="E20" s="285">
        <v>-0.16844340044470413</v>
      </c>
      <c r="F20" s="286"/>
      <c r="G20" s="285">
        <v>8.443317072396897E-2</v>
      </c>
      <c r="H20" s="285"/>
      <c r="I20" s="285">
        <v>5.3973616314199398E-2</v>
      </c>
      <c r="J20" s="285"/>
      <c r="K20" s="285">
        <v>-1.3879718884340567E-2</v>
      </c>
      <c r="L20" s="285"/>
      <c r="M20" s="285">
        <v>5.253528015796774E-4</v>
      </c>
      <c r="N20" s="270"/>
      <c r="O20" s="285">
        <v>-2.4323546069377436E-2</v>
      </c>
      <c r="P20" s="285"/>
      <c r="Q20" s="285">
        <v>0.11542534341063322</v>
      </c>
      <c r="R20" s="285"/>
      <c r="S20" s="285">
        <v>0.17897742603617472</v>
      </c>
      <c r="T20" s="285"/>
      <c r="U20" s="371">
        <v>0.13151507023208678</v>
      </c>
      <c r="V20" s="371"/>
      <c r="W20" s="371">
        <v>0.10800946194820196</v>
      </c>
      <c r="X20" s="226"/>
      <c r="AA20" s="235"/>
      <c r="AE20" s="235"/>
      <c r="AF20" s="284"/>
      <c r="AI20" s="235"/>
      <c r="BJ20" s="226"/>
      <c r="BN20" s="236"/>
    </row>
    <row r="21" spans="2:66" ht="15" customHeight="1" x14ac:dyDescent="0.2">
      <c r="B21" s="241"/>
      <c r="C21" s="241"/>
      <c r="D21" s="270"/>
      <c r="E21" s="241"/>
      <c r="F21" s="271"/>
      <c r="G21" s="241"/>
      <c r="H21" s="270"/>
      <c r="I21" s="241"/>
      <c r="J21" s="270"/>
      <c r="K21" s="241"/>
      <c r="L21" s="270"/>
      <c r="M21" s="241"/>
      <c r="N21" s="270"/>
      <c r="O21" s="241"/>
      <c r="P21" s="270"/>
      <c r="Q21" s="241"/>
      <c r="R21" s="241"/>
      <c r="S21" s="241"/>
      <c r="T21" s="270"/>
      <c r="U21" s="270"/>
      <c r="X21" s="226"/>
      <c r="AA21" s="227"/>
      <c r="AE21" s="227"/>
      <c r="AI21" s="227"/>
      <c r="BJ21" s="236"/>
      <c r="BN21" s="226"/>
    </row>
    <row r="22" spans="2:66" ht="15" customHeight="1" x14ac:dyDescent="0.2">
      <c r="F22" s="226"/>
      <c r="H22" s="227"/>
      <c r="J22" s="227"/>
      <c r="L22" s="227"/>
      <c r="U22" s="227"/>
      <c r="X22" s="226"/>
      <c r="AA22" s="227"/>
      <c r="AE22" s="227"/>
      <c r="AI22" s="227"/>
      <c r="BN22" s="226"/>
    </row>
  </sheetData>
  <mergeCells count="1">
    <mergeCell ref="C8:W8"/>
  </mergeCells>
  <pageMargins left="0.511811024" right="0.511811024" top="0.78740157499999996" bottom="0.78740157499999996" header="0.31496062000000002" footer="0.31496062000000002"/>
  <ignoredErrors>
    <ignoredError sqref="M10 W10 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379" t="s">
        <v>1</v>
      </c>
      <c r="D7" s="379"/>
      <c r="E7" s="379"/>
      <c r="F7" s="39"/>
      <c r="G7" s="379" t="s">
        <v>2</v>
      </c>
      <c r="H7" s="379"/>
      <c r="I7" s="380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381" t="s">
        <v>1</v>
      </c>
      <c r="E7" s="381"/>
      <c r="F7" s="381"/>
      <c r="G7" s="120"/>
      <c r="H7" s="382" t="s">
        <v>2</v>
      </c>
      <c r="I7" s="383"/>
      <c r="J7" s="382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84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85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386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88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88" t="s">
        <v>161</v>
      </c>
      <c r="Q6" s="174" t="s">
        <v>162</v>
      </c>
      <c r="R6" s="175"/>
      <c r="S6" s="391" t="s">
        <v>163</v>
      </c>
      <c r="T6" s="164"/>
    </row>
    <row r="7" spans="1:20" s="166" customFormat="1" ht="18" customHeight="1" x14ac:dyDescent="0.2">
      <c r="A7"/>
      <c r="B7"/>
      <c r="C7" s="387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89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89"/>
      <c r="Q7" s="393" t="s">
        <v>165</v>
      </c>
      <c r="R7" s="394" t="s">
        <v>166</v>
      </c>
      <c r="S7" s="392"/>
      <c r="T7" s="164"/>
    </row>
    <row r="8" spans="1:20" s="166" customFormat="1" ht="18" customHeight="1" thickBot="1" x14ac:dyDescent="0.25">
      <c r="A8"/>
      <c r="B8"/>
      <c r="C8" s="387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90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90"/>
      <c r="Q8" s="393"/>
      <c r="R8" s="394"/>
      <c r="S8" s="392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84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85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386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88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88" t="s">
        <v>161</v>
      </c>
      <c r="R6" s="174" t="s">
        <v>162</v>
      </c>
      <c r="S6" s="175"/>
      <c r="T6" s="391" t="s">
        <v>163</v>
      </c>
      <c r="U6" s="164"/>
    </row>
    <row r="7" spans="1:21" s="166" customFormat="1" ht="18" customHeight="1" x14ac:dyDescent="0.2">
      <c r="A7"/>
      <c r="B7"/>
      <c r="C7" s="387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89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89"/>
      <c r="R7" s="393" t="s">
        <v>165</v>
      </c>
      <c r="S7" s="394" t="s">
        <v>166</v>
      </c>
      <c r="T7" s="392"/>
      <c r="U7" s="164"/>
    </row>
    <row r="8" spans="1:21" s="166" customFormat="1" ht="18" customHeight="1" thickBot="1" x14ac:dyDescent="0.25">
      <c r="A8"/>
      <c r="B8"/>
      <c r="C8" s="387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90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90"/>
      <c r="R8" s="393"/>
      <c r="S8" s="394"/>
      <c r="T8" s="392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combined</vt:lpstr>
      <vt:lpstr>statement of cash flows combine</vt:lpstr>
      <vt:lpstr>income statement combined</vt:lpstr>
      <vt:lpstr>managerial EBITDA combined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2021-05-05T18:40:34Z</dcterms:modified>
</cp:coreProperties>
</file>