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0" yWindow="0" windowWidth="27840" windowHeight="11430" activeTab="3"/>
  </bookViews>
  <sheets>
    <sheet name="BP combinado" sheetId="1" r:id="rId1"/>
    <sheet name="Fluxo de Caixa combinado" sheetId="3" r:id="rId2"/>
    <sheet name="DRE combinado" sheetId="4" r:id="rId3"/>
    <sheet name="EBITDA Gerencial combinado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21" i="4" s="1"/>
  <c r="D32" i="4" s="1"/>
  <c r="D37" i="4" s="1"/>
  <c r="D43" i="4" s="1"/>
  <c r="C15" i="5"/>
  <c r="C14" i="5"/>
  <c r="D30" i="4"/>
  <c r="D28" i="4"/>
  <c r="D49" i="4"/>
  <c r="O86" i="1"/>
  <c r="D51" i="4" l="1"/>
  <c r="C12" i="5" s="1"/>
  <c r="C18" i="5" s="1"/>
  <c r="C20" i="5" s="1"/>
  <c r="W15" i="5"/>
  <c r="W17" i="5"/>
  <c r="W14" i="5"/>
  <c r="U18" i="5"/>
  <c r="U20" i="5" s="1"/>
  <c r="U17" i="5"/>
  <c r="U15" i="5"/>
  <c r="W12" i="5"/>
  <c r="W18" i="5" s="1"/>
  <c r="W20" i="5" s="1"/>
  <c r="U12" i="5"/>
  <c r="M17" i="5"/>
  <c r="M15" i="5"/>
  <c r="M14" i="5"/>
  <c r="E91" i="1"/>
  <c r="E79" i="1"/>
  <c r="E81" i="1" s="1"/>
  <c r="E65" i="1"/>
  <c r="E41" i="1"/>
  <c r="E43" i="1" s="1"/>
  <c r="E26" i="1"/>
  <c r="E21" i="1"/>
  <c r="E93" i="1" l="1"/>
  <c r="N13" i="4"/>
  <c r="T17" i="4" l="1"/>
  <c r="R17" i="4"/>
  <c r="P17" i="4"/>
  <c r="L17" i="4"/>
  <c r="J17" i="4"/>
  <c r="H17" i="4"/>
  <c r="F17" i="4"/>
  <c r="K91" i="1" l="1"/>
  <c r="G91" i="1"/>
  <c r="K79" i="1"/>
  <c r="G79" i="1"/>
  <c r="G81" i="1" s="1"/>
  <c r="G93" i="1" s="1"/>
  <c r="K43" i="1"/>
  <c r="G43" i="1"/>
  <c r="K41" i="1"/>
  <c r="G41" i="1"/>
  <c r="K26" i="1"/>
  <c r="G26" i="1"/>
  <c r="K21" i="1"/>
  <c r="G21" i="1"/>
  <c r="K65" i="1"/>
  <c r="G65" i="1"/>
  <c r="K81" i="1" l="1"/>
  <c r="K93" i="1" s="1"/>
  <c r="F30" i="4" l="1"/>
  <c r="F21" i="4"/>
  <c r="F32" i="4" l="1"/>
  <c r="F37" i="4" s="1"/>
  <c r="F43" i="4" s="1"/>
  <c r="J18" i="5"/>
  <c r="H18" i="5"/>
  <c r="S17" i="5"/>
  <c r="Q17" i="5"/>
  <c r="O17" i="5"/>
  <c r="K17" i="5"/>
  <c r="I17" i="5"/>
  <c r="G17" i="5"/>
  <c r="E17" i="5"/>
  <c r="S15" i="5"/>
  <c r="Q15" i="5"/>
  <c r="O15" i="5"/>
  <c r="K15" i="5"/>
  <c r="I15" i="5"/>
  <c r="G15" i="5"/>
  <c r="E15" i="5"/>
  <c r="S14" i="5"/>
  <c r="Q14" i="5"/>
  <c r="O14" i="5"/>
  <c r="K14" i="5"/>
  <c r="I14" i="5"/>
  <c r="G14" i="5"/>
  <c r="E14" i="5"/>
  <c r="T49" i="4"/>
  <c r="R49" i="4"/>
  <c r="P49" i="4"/>
  <c r="L49" i="4"/>
  <c r="J49" i="4"/>
  <c r="H49" i="4"/>
  <c r="F49" i="4"/>
  <c r="N47" i="4"/>
  <c r="N49" i="4" s="1"/>
  <c r="N41" i="4"/>
  <c r="N40" i="4"/>
  <c r="N35" i="4"/>
  <c r="N34" i="4"/>
  <c r="T30" i="4"/>
  <c r="R30" i="4"/>
  <c r="P30" i="4"/>
  <c r="L30" i="4"/>
  <c r="J30" i="4"/>
  <c r="H30" i="4"/>
  <c r="N28" i="4"/>
  <c r="N27" i="4"/>
  <c r="N26" i="4"/>
  <c r="N25" i="4"/>
  <c r="N19" i="4"/>
  <c r="T21" i="4"/>
  <c r="R21" i="4"/>
  <c r="L21" i="4"/>
  <c r="J21" i="4"/>
  <c r="H21" i="4"/>
  <c r="H32" i="4" s="1"/>
  <c r="H37" i="4" s="1"/>
  <c r="H43" i="4" s="1"/>
  <c r="H51" i="4" s="1"/>
  <c r="G12" i="5" s="1"/>
  <c r="N15" i="4"/>
  <c r="R32" i="4" l="1"/>
  <c r="R37" i="4" s="1"/>
  <c r="R43" i="4" s="1"/>
  <c r="R51" i="4" s="1"/>
  <c r="Q12" i="5" s="1"/>
  <c r="Q18" i="5" s="1"/>
  <c r="Q20" i="5" s="1"/>
  <c r="N30" i="4"/>
  <c r="F51" i="4"/>
  <c r="T32" i="4"/>
  <c r="T37" i="4" s="1"/>
  <c r="T43" i="4" s="1"/>
  <c r="T51" i="4" s="1"/>
  <c r="S12" i="5" s="1"/>
  <c r="S18" i="5" s="1"/>
  <c r="S20" i="5" s="1"/>
  <c r="J32" i="4"/>
  <c r="J37" i="4" s="1"/>
  <c r="J43" i="4" s="1"/>
  <c r="J51" i="4" s="1"/>
  <c r="I12" i="5" s="1"/>
  <c r="I18" i="5" s="1"/>
  <c r="I20" i="5" s="1"/>
  <c r="G18" i="5"/>
  <c r="G20" i="5" s="1"/>
  <c r="P21" i="4"/>
  <c r="L32" i="4"/>
  <c r="L37" i="4" s="1"/>
  <c r="L43" i="4" s="1"/>
  <c r="L51" i="4" s="1"/>
  <c r="K12" i="5" s="1"/>
  <c r="K18" i="5" s="1"/>
  <c r="K20" i="5" s="1"/>
  <c r="N17" i="4"/>
  <c r="N21" i="4"/>
  <c r="N32" i="4" l="1"/>
  <c r="P32" i="4"/>
  <c r="N37" i="4"/>
  <c r="P37" i="4" l="1"/>
  <c r="N43" i="4"/>
  <c r="P43" i="4" l="1"/>
  <c r="N51" i="4"/>
  <c r="M12" i="5" s="1"/>
  <c r="E12" i="5"/>
  <c r="E18" i="5" s="1"/>
  <c r="E20" i="5" l="1"/>
  <c r="M18" i="5"/>
  <c r="P51" i="4"/>
  <c r="M20" i="5"/>
  <c r="O12" i="5" l="1"/>
  <c r="O18" i="5" s="1"/>
  <c r="O20" i="5" l="1"/>
</calcChain>
</file>

<file path=xl/sharedStrings.xml><?xml version="1.0" encoding="utf-8"?>
<sst xmlns="http://schemas.openxmlformats.org/spreadsheetml/2006/main" count="203" uniqueCount="152">
  <si>
    <t>c</t>
  </si>
  <si>
    <t>Padtec Holding S.A.</t>
  </si>
  <si>
    <t>Balanço Patrimonial</t>
  </si>
  <si>
    <t>(Em milhares de Reais)</t>
  </si>
  <si>
    <t>Controladora</t>
  </si>
  <si>
    <t>Consolidado</t>
  </si>
  <si>
    <t>Ativo</t>
  </si>
  <si>
    <t>Circulante</t>
  </si>
  <si>
    <t>Caixa e equivalentes de caixa</t>
  </si>
  <si>
    <t>Contas a receber de clientes</t>
  </si>
  <si>
    <t>Estoques</t>
  </si>
  <si>
    <t>Impostos a recuperar</t>
  </si>
  <si>
    <t>Operações financeiras</t>
  </si>
  <si>
    <t>Outros créditos</t>
  </si>
  <si>
    <t>Total do ativo circulante</t>
  </si>
  <si>
    <t>Ativo não circulante mantido para venda</t>
  </si>
  <si>
    <t>Ativo mantido para venda</t>
  </si>
  <si>
    <t>Total ativo não circulante mantido para venda</t>
  </si>
  <si>
    <t>Não circulante</t>
  </si>
  <si>
    <t>Partes relacionadas</t>
  </si>
  <si>
    <t>Aplicações financeiras em garantia</t>
  </si>
  <si>
    <t>Depósito Judicial</t>
  </si>
  <si>
    <t>Investimentos</t>
  </si>
  <si>
    <t>Imobilizado</t>
  </si>
  <si>
    <t>Intangível</t>
  </si>
  <si>
    <t>Total do ativo não circulante</t>
  </si>
  <si>
    <t>Total do ativo</t>
  </si>
  <si>
    <t>Passivo</t>
  </si>
  <si>
    <t>Empréstimos e financiamentos</t>
  </si>
  <si>
    <t>Operações de arrendamento mercantil</t>
  </si>
  <si>
    <t>Fornecedores</t>
  </si>
  <si>
    <t>Risco sacado</t>
  </si>
  <si>
    <t>Impostos e contribuições a pagar</t>
  </si>
  <si>
    <t>Impostos e contribuições a pagar - parcelamento</t>
  </si>
  <si>
    <t>Obrigações sociais</t>
  </si>
  <si>
    <t>Provisões diversas</t>
  </si>
  <si>
    <t>Outras contas a pagar</t>
  </si>
  <si>
    <t>Total do passivo circulante</t>
  </si>
  <si>
    <t>Provisões para riscos trabalhistas e tributários</t>
  </si>
  <si>
    <t>Provisão para perda no investimento</t>
  </si>
  <si>
    <t>Total do passivo não circulante</t>
  </si>
  <si>
    <t>Total do passivo</t>
  </si>
  <si>
    <t>Patrimônio líquido</t>
  </si>
  <si>
    <t>Capital social</t>
  </si>
  <si>
    <t>Reservas de capital</t>
  </si>
  <si>
    <t>Lucros / prejuízos acumulados</t>
  </si>
  <si>
    <t>Ágio em transação de capital</t>
  </si>
  <si>
    <t>Ajuste ou conversão de balanço</t>
  </si>
  <si>
    <t>Outros resultantes abrangentes</t>
  </si>
  <si>
    <t>Total do patrimônio líquido</t>
  </si>
  <si>
    <t>Total do passivo e patrimônio líquido</t>
  </si>
  <si>
    <t xml:space="preserve">Demonstrações de Resultados </t>
  </si>
  <si>
    <t>3T19</t>
  </si>
  <si>
    <t>3T20</t>
  </si>
  <si>
    <t>Receita operacional bruta</t>
  </si>
  <si>
    <t>Impostos incidentes sobre as vendas</t>
  </si>
  <si>
    <t>Receita operacional líquida</t>
  </si>
  <si>
    <t>Custo dos produtos vendidos e serviços prestados</t>
  </si>
  <si>
    <t>Lucro bruto</t>
  </si>
  <si>
    <t>Despesas / receitas operacionais</t>
  </si>
  <si>
    <t>Despesas administrativas</t>
  </si>
  <si>
    <t>Despesas comerciais</t>
  </si>
  <si>
    <t>Despesas de pesquisa e desenvolvimento</t>
  </si>
  <si>
    <t>Resultado de equivalência patrimonial</t>
  </si>
  <si>
    <t>Outras receitas (despesas) operacionais</t>
  </si>
  <si>
    <t xml:space="preserve">  </t>
  </si>
  <si>
    <t>Lucro antes das receitas (despesas) financeiras</t>
  </si>
  <si>
    <t>Despesas financeiras</t>
  </si>
  <si>
    <t>Receitas financeiras</t>
  </si>
  <si>
    <t>Resultado do exercício antes dos impostos</t>
  </si>
  <si>
    <t>Imposto de renda e contribuição social</t>
  </si>
  <si>
    <t>Corrente</t>
  </si>
  <si>
    <t>Diferido</t>
  </si>
  <si>
    <t>Lucro do período</t>
  </si>
  <si>
    <t>Demonstrações dos Fluxos de Caixa</t>
  </si>
  <si>
    <t>Fluxos de caixa das atividades operacionais</t>
  </si>
  <si>
    <t>Ajustes para reconciliar o resultado líquido do período com o caixa</t>
  </si>
  <si>
    <t>gerado pelas (aplicado nas) atividades operacionais:</t>
  </si>
  <si>
    <t>Depreciação e amortização</t>
  </si>
  <si>
    <t>Juros e variações monetária sobre empréstimos</t>
  </si>
  <si>
    <t>Provisão para créditos de liquidação duvidosa</t>
  </si>
  <si>
    <t>Ajuste a valor presente do contas a receber</t>
  </si>
  <si>
    <t>Constituição (reversão) de provisões diversas</t>
  </si>
  <si>
    <t>Provisões para riscos trabalhistas, tributários e cíveis</t>
  </si>
  <si>
    <t>Provisões para obsolescência dos estoques</t>
  </si>
  <si>
    <t>Constituição (reversão) de passivo descoberto</t>
  </si>
  <si>
    <t>Alienação e baixa de ativo imobilizado e intangível</t>
  </si>
  <si>
    <t>Ganho na baixa de ativo não circulante</t>
  </si>
  <si>
    <t>Baixa de ativo imobilizado e intangível</t>
  </si>
  <si>
    <t>Juros de aplicação financeira</t>
  </si>
  <si>
    <t>Redução (aumento) nos ativos operacionais:</t>
  </si>
  <si>
    <t xml:space="preserve">Imposto de renda e contribuição social </t>
  </si>
  <si>
    <t>Transações com partes relacionadas</t>
  </si>
  <si>
    <t>Depósito judicial</t>
  </si>
  <si>
    <t>Outras contas a receber</t>
  </si>
  <si>
    <t>Aumento (redução) dos passivos operacionais:</t>
  </si>
  <si>
    <t>Impostos a pagar e contribuições</t>
  </si>
  <si>
    <t>Imposto de renda e contribuição social - pagos</t>
  </si>
  <si>
    <t>Encargos de dívidas - pagos</t>
  </si>
  <si>
    <t>Caixa líquido gerado nas atividades operacionais</t>
  </si>
  <si>
    <t>Aumento de capital em controlada (caixa)</t>
  </si>
  <si>
    <t>Aquisição de imobilizado e intangível</t>
  </si>
  <si>
    <t>Contrato de mútuo partes relacionadas</t>
  </si>
  <si>
    <t>Venda de Investimento</t>
  </si>
  <si>
    <t>Subvenção</t>
  </si>
  <si>
    <t>Caixa líquido aplicados nas atividades de investimentos</t>
  </si>
  <si>
    <t>Integralização de capital</t>
  </si>
  <si>
    <t>Captações de empréstimos e financiamentos</t>
  </si>
  <si>
    <t>Pagamento de empréstimos e financiamentos - principal</t>
  </si>
  <si>
    <t>Caixa líquido gerado nas atividades de financiamentos</t>
  </si>
  <si>
    <t>Variação cambial de caixa em moeda estrangeira</t>
  </si>
  <si>
    <t>Caixa e equivalentes de caixa inicial pela consolidação</t>
  </si>
  <si>
    <t>Caixa e equivalentes de caixa no início do período</t>
  </si>
  <si>
    <t>Caixa e equivalentes de caixa no fim do período</t>
  </si>
  <si>
    <t>1T19</t>
  </si>
  <si>
    <t>2T19</t>
  </si>
  <si>
    <t>4T19</t>
  </si>
  <si>
    <t>2019</t>
  </si>
  <si>
    <t>1T20</t>
  </si>
  <si>
    <t>2T20</t>
  </si>
  <si>
    <t>Lucro (prejuízo) do período proveniente de oper. em continuidade</t>
  </si>
  <si>
    <t>Operações descontinuadas</t>
  </si>
  <si>
    <t>Resultado líquido das operações descontinuadas</t>
  </si>
  <si>
    <t>Lucro do período proveniente de operações descontinuadas</t>
  </si>
  <si>
    <t>Conciliação do Lucro Líquido e EBITDA</t>
  </si>
  <si>
    <t>Lucro Líquido</t>
  </si>
  <si>
    <t>Depreciação e Amortização</t>
  </si>
  <si>
    <t>Resultado Financeiro</t>
  </si>
  <si>
    <t>Imposto de Renda e Contribuição Social</t>
  </si>
  <si>
    <t>Ajuste a Valor Presente</t>
  </si>
  <si>
    <t>Efeito das Vendas Unidades de Negócios</t>
  </si>
  <si>
    <t>EBITDA GERENCIAL</t>
  </si>
  <si>
    <t>MARGEM EBITDA GERENCIAL</t>
  </si>
  <si>
    <t>Debêntures</t>
  </si>
  <si>
    <t>Lucro do período antes dos impostos das operações continuadas</t>
  </si>
  <si>
    <t>Lucro do período antes dos impostos das operações descontinuadas</t>
  </si>
  <si>
    <t>Imposto de renda e contribuição social diferidos</t>
  </si>
  <si>
    <t>Perda na venda de imóveis</t>
  </si>
  <si>
    <t>Arrendamento mercantil com partes relacionadas</t>
  </si>
  <si>
    <t>Pagamento de empréstimos e financiamentos - juros</t>
  </si>
  <si>
    <t>Caixa e equivalente de ativos mantidos para venda</t>
  </si>
  <si>
    <t>Aumento no caixa e equivalentes de caixa</t>
  </si>
  <si>
    <t>4T20</t>
  </si>
  <si>
    <t>2020</t>
  </si>
  <si>
    <t>FINEP</t>
  </si>
  <si>
    <t>2018</t>
  </si>
  <si>
    <t>* considera a incorporação de ações da Padtec S.A. pela Padtec Holding S.A. a partir de 01/01/2018</t>
  </si>
  <si>
    <t>Balanço Patrimonial Combinado</t>
  </si>
  <si>
    <t>Consolidado Combinado*</t>
  </si>
  <si>
    <t>Demonstrações dos Fluxos de Caixa Combinadas*</t>
  </si>
  <si>
    <t>EBITDA Gerencial Combinado</t>
  </si>
  <si>
    <t>EBITDA Gerencial Combinado*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</si>
</sst>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8"/>
      <color theme="0" tint="-0.499984740745262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3" fillId="0" borderId="0"/>
    <xf numFmtId="9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174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2" borderId="0" xfId="2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>
      <alignment horizontal="right" vertical="center"/>
    </xf>
    <xf numFmtId="49" fontId="6" fillId="5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9" fillId="4" borderId="0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6" fillId="6" borderId="2" xfId="2" applyNumberFormat="1" applyFont="1" applyFill="1" applyBorder="1" applyAlignment="1">
      <alignment horizontal="righ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6" fillId="0" borderId="0" xfId="4" applyNumberFormat="1" applyFont="1" applyFill="1" applyBorder="1" applyAlignment="1" applyProtection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"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43" fontId="5" fillId="0" borderId="0" xfId="1" applyFont="1" applyFill="1" applyAlignment="1">
      <alignment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6" fillId="0" borderId="0" xfId="2" applyFont="1" applyAlignment="1">
      <alignment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" fontId="6" fillId="5" borderId="0" xfId="2" applyNumberFormat="1" applyFont="1" applyFill="1" applyBorder="1" applyAlignment="1">
      <alignment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" fontId="20" fillId="0" borderId="0" xfId="2" applyNumberFormat="1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1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164" fontId="22" fillId="0" borderId="0" xfId="2" applyFont="1" applyBorder="1" applyAlignment="1">
      <alignment horizontal="right" vertical="center"/>
    </xf>
    <xf numFmtId="0" fontId="23" fillId="0" borderId="0" xfId="6"/>
    <xf numFmtId="0" fontId="5" fillId="0" borderId="0" xfId="6" applyFont="1"/>
    <xf numFmtId="166" fontId="5" fillId="3" borderId="0" xfId="2" applyNumberFormat="1" applyFont="1" applyFill="1" applyBorder="1" applyAlignment="1">
      <alignment horizontal="right" vertical="center"/>
    </xf>
    <xf numFmtId="166" fontId="5" fillId="3" borderId="0" xfId="6" applyNumberFormat="1" applyFont="1" applyFill="1"/>
    <xf numFmtId="166" fontId="5" fillId="0" borderId="0" xfId="6" applyNumberFormat="1" applyFont="1" applyFill="1"/>
    <xf numFmtId="166" fontId="23" fillId="0" borderId="0" xfId="6" applyNumberFormat="1"/>
    <xf numFmtId="165" fontId="5" fillId="6" borderId="0" xfId="2" applyNumberFormat="1" applyFont="1" applyFill="1" applyBorder="1" applyAlignment="1" applyProtection="1">
      <alignment horizontal="right" vertical="center"/>
    </xf>
    <xf numFmtId="165" fontId="10" fillId="4" borderId="1" xfId="2" applyNumberFormat="1" applyFont="1" applyFill="1" applyBorder="1" applyAlignment="1" applyProtection="1">
      <alignment horizontal="righ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5" fontId="5" fillId="0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>
      <alignment vertical="center"/>
    </xf>
    <xf numFmtId="0" fontId="23" fillId="0" borderId="0" xfId="6" applyBorder="1"/>
    <xf numFmtId="0" fontId="23" fillId="0" borderId="0" xfId="6" applyFill="1"/>
    <xf numFmtId="0" fontId="5" fillId="0" borderId="0" xfId="6" applyFont="1" applyFill="1"/>
    <xf numFmtId="0" fontId="9" fillId="0" borderId="0" xfId="6" applyFont="1"/>
    <xf numFmtId="0" fontId="5" fillId="0" borderId="0" xfId="6" applyFont="1" applyBorder="1"/>
    <xf numFmtId="0" fontId="6" fillId="5" borderId="0" xfId="6" applyFont="1" applyFill="1"/>
    <xf numFmtId="165" fontId="5" fillId="6" borderId="1" xfId="6" applyNumberFormat="1" applyFont="1" applyFill="1" applyBorder="1"/>
    <xf numFmtId="0" fontId="5" fillId="6" borderId="0" xfId="6" applyFont="1" applyFill="1" applyBorder="1"/>
    <xf numFmtId="165" fontId="5" fillId="6" borderId="0" xfId="6" applyNumberFormat="1" applyFont="1" applyFill="1" applyBorder="1"/>
    <xf numFmtId="165" fontId="5" fillId="0" borderId="0" xfId="6" applyNumberFormat="1" applyFont="1" applyFill="1" applyBorder="1"/>
    <xf numFmtId="165" fontId="5" fillId="0" borderId="1" xfId="6" applyNumberFormat="1" applyFont="1" applyBorder="1"/>
    <xf numFmtId="0" fontId="9" fillId="6" borderId="0" xfId="6" applyFont="1" applyFill="1"/>
    <xf numFmtId="165" fontId="10" fillId="4" borderId="0" xfId="6" applyNumberFormat="1" applyFont="1" applyFill="1"/>
    <xf numFmtId="0" fontId="10" fillId="4" borderId="0" xfId="6" applyFont="1" applyFill="1" applyBorder="1"/>
    <xf numFmtId="165" fontId="5" fillId="0" borderId="0" xfId="6" applyNumberFormat="1" applyFont="1" applyFill="1"/>
    <xf numFmtId="165" fontId="5" fillId="0" borderId="0" xfId="6" applyNumberFormat="1" applyFont="1"/>
    <xf numFmtId="0" fontId="10" fillId="4" borderId="0" xfId="6" applyFont="1" applyFill="1"/>
    <xf numFmtId="164" fontId="10" fillId="4" borderId="0" xfId="4" applyFont="1" applyFill="1"/>
    <xf numFmtId="164" fontId="5" fillId="0" borderId="0" xfId="4" applyFont="1"/>
    <xf numFmtId="165" fontId="6" fillId="6" borderId="3" xfId="6" applyNumberFormat="1" applyFont="1" applyFill="1" applyBorder="1"/>
    <xf numFmtId="165" fontId="6" fillId="6" borderId="0" xfId="6" applyNumberFormat="1" applyFont="1" applyFill="1" applyBorder="1"/>
    <xf numFmtId="165" fontId="6" fillId="0" borderId="0" xfId="6" applyNumberFormat="1" applyFont="1" applyFill="1" applyBorder="1"/>
    <xf numFmtId="165" fontId="6" fillId="0" borderId="3" xfId="6" applyNumberFormat="1" applyFont="1" applyBorder="1"/>
    <xf numFmtId="165" fontId="6" fillId="0" borderId="0" xfId="6" applyNumberFormat="1" applyFont="1" applyBorder="1"/>
    <xf numFmtId="168" fontId="6" fillId="6" borderId="0" xfId="7" applyNumberFormat="1" applyFont="1" applyFill="1" applyBorder="1"/>
    <xf numFmtId="168" fontId="5" fillId="6" borderId="0" xfId="7" applyNumberFormat="1" applyFont="1" applyFill="1" applyBorder="1"/>
    <xf numFmtId="0" fontId="5" fillId="0" borderId="0" xfId="6" applyFont="1" applyAlignment="1">
      <alignment vertical="center"/>
    </xf>
    <xf numFmtId="0" fontId="5" fillId="0" borderId="0" xfId="8" applyFont="1" applyFill="1" applyAlignment="1">
      <alignment vertical="center"/>
    </xf>
    <xf numFmtId="43" fontId="5" fillId="0" borderId="0" xfId="1" applyFont="1" applyFill="1" applyAlignment="1">
      <alignment horizontal="right" vertical="center"/>
    </xf>
    <xf numFmtId="167" fontId="6" fillId="6" borderId="0" xfId="1" applyNumberFormat="1" applyFont="1" applyFill="1" applyBorder="1" applyAlignment="1">
      <alignment vertical="center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Alignment="1">
      <alignment horizontal="right" vertical="center"/>
    </xf>
    <xf numFmtId="167" fontId="10" fillId="4" borderId="0" xfId="1" applyNumberFormat="1" applyFont="1" applyFill="1" applyBorder="1" applyAlignment="1">
      <alignment vertical="center"/>
    </xf>
    <xf numFmtId="167" fontId="10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167" fontId="6" fillId="6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Alignment="1">
      <alignment horizontal="right" vertical="center"/>
    </xf>
    <xf numFmtId="1" fontId="6" fillId="3" borderId="1" xfId="1" applyNumberFormat="1" applyFont="1" applyFill="1" applyBorder="1" applyAlignment="1" applyProtection="1">
      <alignment horizontal="centerContinuous" vertical="center"/>
    </xf>
    <xf numFmtId="1" fontId="6" fillId="3" borderId="1" xfId="2" quotePrefix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10" fillId="4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>
      <alignment horizontal="right" vertical="center"/>
    </xf>
    <xf numFmtId="165" fontId="10" fillId="4" borderId="1" xfId="1" applyNumberFormat="1" applyFont="1" applyFill="1" applyBorder="1" applyAlignment="1">
      <alignment vertical="center"/>
    </xf>
    <xf numFmtId="165" fontId="6" fillId="6" borderId="0" xfId="1" applyNumberFormat="1" applyFont="1" applyFill="1" applyBorder="1" applyAlignment="1" applyProtection="1">
      <alignment horizontal="right" vertical="center"/>
    </xf>
    <xf numFmtId="165" fontId="6" fillId="6" borderId="1" xfId="1" applyNumberFormat="1" applyFont="1" applyFill="1" applyBorder="1" applyAlignment="1" applyProtection="1">
      <alignment horizontal="right" vertical="center"/>
    </xf>
    <xf numFmtId="165" fontId="6" fillId="6" borderId="1" xfId="1" applyNumberFormat="1" applyFont="1" applyFill="1" applyBorder="1" applyAlignment="1">
      <alignment vertical="center"/>
    </xf>
    <xf numFmtId="165" fontId="10" fillId="4" borderId="0" xfId="1" applyNumberFormat="1" applyFont="1" applyFill="1" applyBorder="1" applyAlignment="1" applyProtection="1">
      <alignment horizontal="right" vertical="center"/>
    </xf>
    <xf numFmtId="165" fontId="10" fillId="4" borderId="1" xfId="1" applyNumberFormat="1" applyFont="1" applyFill="1" applyBorder="1" applyAlignment="1" applyProtection="1">
      <alignment horizontal="right" vertical="center"/>
    </xf>
    <xf numFmtId="165" fontId="5" fillId="6" borderId="1" xfId="1" applyNumberFormat="1" applyFont="1" applyFill="1" applyBorder="1" applyAlignment="1" applyProtection="1">
      <alignment horizontal="right" vertical="center"/>
    </xf>
    <xf numFmtId="165" fontId="6" fillId="6" borderId="3" xfId="1" applyNumberFormat="1" applyFont="1" applyFill="1" applyBorder="1" applyAlignment="1" applyProtection="1">
      <alignment horizontal="right" vertical="center"/>
    </xf>
    <xf numFmtId="165" fontId="6" fillId="6" borderId="3" xfId="1" applyNumberFormat="1" applyFont="1" applyFill="1" applyBorder="1" applyAlignment="1">
      <alignment vertical="center"/>
    </xf>
    <xf numFmtId="1" fontId="6" fillId="3" borderId="1" xfId="1" applyNumberFormat="1" applyFont="1" applyFill="1" applyBorder="1" applyAlignment="1" applyProtection="1">
      <alignment horizontal="center" vertical="center"/>
    </xf>
    <xf numFmtId="165" fontId="10" fillId="4" borderId="0" xfId="8" applyNumberFormat="1" applyFont="1" applyFill="1"/>
    <xf numFmtId="166" fontId="6" fillId="3" borderId="1" xfId="2" quotePrefix="1" applyNumberFormat="1" applyFont="1" applyFill="1" applyBorder="1" applyAlignment="1" applyProtection="1">
      <alignment horizontal="centerContinuous" vertical="center"/>
    </xf>
    <xf numFmtId="0" fontId="6" fillId="3" borderId="1" xfId="2" applyNumberFormat="1" applyFont="1" applyFill="1" applyBorder="1" applyAlignment="1" applyProtection="1">
      <alignment horizontal="centerContinuous" vertical="center"/>
    </xf>
    <xf numFmtId="165" fontId="23" fillId="0" borderId="0" xfId="6" applyNumberFormat="1"/>
    <xf numFmtId="9" fontId="5" fillId="0" borderId="0" xfId="9" applyFont="1"/>
    <xf numFmtId="164" fontId="6" fillId="2" borderId="0" xfId="2" applyFont="1" applyFill="1" applyBorder="1" applyAlignment="1" applyProtection="1">
      <alignment horizontal="center" vertical="center"/>
    </xf>
    <xf numFmtId="164" fontId="6" fillId="0" borderId="0" xfId="2" applyFont="1" applyBorder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49" fontId="6" fillId="5" borderId="0" xfId="2" applyNumberFormat="1" applyFont="1" applyFill="1" applyBorder="1" applyAlignment="1">
      <alignment horizontal="left" vertical="center"/>
    </xf>
    <xf numFmtId="165" fontId="6" fillId="5" borderId="0" xfId="2" applyNumberFormat="1" applyFont="1" applyFill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9" fontId="23" fillId="0" borderId="0" xfId="9" applyFont="1"/>
    <xf numFmtId="9" fontId="23" fillId="0" borderId="0" xfId="9" applyFont="1" applyFill="1"/>
  </cellXfs>
  <cellStyles count="10">
    <cellStyle name="Normal" xfId="0" builtinId="0"/>
    <cellStyle name="Normal 11" xfId="3"/>
    <cellStyle name="Normal 11 2" xfId="8"/>
    <cellStyle name="Normal 2" xfId="6"/>
    <cellStyle name="Porcentagem" xfId="9" builtinId="5"/>
    <cellStyle name="Porcentagem 2" xfId="7"/>
    <cellStyle name="Separador de milhares 2 2" xfId="5"/>
    <cellStyle name="Vírgula" xfId="1" builtinId="3"/>
    <cellStyle name="Vírgula 2" xfId="4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showGridLines="0" zoomScaleNormal="100" workbookViewId="0">
      <pane ySplit="11" topLeftCell="A60" activePane="bottomLeft" state="frozen"/>
      <selection activeCell="A11" sqref="A11"/>
      <selection pane="bottomLeft" activeCell="O68" sqref="O68:O93"/>
    </sheetView>
  </sheetViews>
  <sheetFormatPr defaultColWidth="15.7109375" defaultRowHeight="15" x14ac:dyDescent="0.25"/>
  <cols>
    <col min="1" max="1" width="1.7109375" customWidth="1"/>
    <col min="2" max="2" width="45.7109375" customWidth="1"/>
    <col min="3" max="3" width="15.7109375" customWidth="1"/>
    <col min="4" max="4" width="1.140625" customWidth="1"/>
    <col min="5" max="5" width="15.7109375" customWidth="1"/>
    <col min="6" max="6" width="1.140625" customWidth="1"/>
    <col min="7" max="7" width="15.7109375" customWidth="1"/>
    <col min="8" max="8" width="1.140625" customWidth="1"/>
    <col min="9" max="9" width="15.7109375" customWidth="1"/>
    <col min="10" max="10" width="1.28515625" customWidth="1"/>
    <col min="11" max="11" width="15.42578125" customWidth="1"/>
    <col min="12" max="12" width="1.28515625" customWidth="1"/>
    <col min="13" max="13" width="15.7109375" customWidth="1"/>
    <col min="14" max="14" width="1.28515625" customWidth="1"/>
    <col min="15" max="15" width="15.7109375" customWidth="1"/>
  </cols>
  <sheetData>
    <row r="1" spans="1:15" s="3" customFormat="1" ht="12" customHeight="1" x14ac:dyDescent="0.25">
      <c r="A1" s="1" t="s">
        <v>0</v>
      </c>
      <c r="C1" s="4"/>
      <c r="D1" s="5"/>
      <c r="E1" s="4"/>
      <c r="F1" s="5"/>
      <c r="G1" s="4"/>
      <c r="H1" s="5"/>
      <c r="I1" s="4"/>
      <c r="J1" s="5"/>
      <c r="K1" s="4"/>
      <c r="L1" s="5"/>
      <c r="M1" s="4"/>
      <c r="N1" s="5"/>
      <c r="O1" s="4"/>
    </row>
    <row r="2" spans="1:15" s="3" customFormat="1" ht="15" customHeight="1" x14ac:dyDescent="0.25">
      <c r="A2" s="1"/>
      <c r="B2" s="6" t="s">
        <v>1</v>
      </c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</row>
    <row r="3" spans="1:15" s="3" customFormat="1" ht="9.9499999999999993" customHeight="1" x14ac:dyDescent="0.25">
      <c r="A3" s="1"/>
      <c r="B3" s="7"/>
      <c r="C3" s="4"/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</row>
    <row r="4" spans="1:15" s="3" customFormat="1" ht="15" customHeight="1" x14ac:dyDescent="0.25">
      <c r="A4" s="1"/>
      <c r="B4" s="8" t="s">
        <v>2</v>
      </c>
      <c r="C4" s="4"/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</row>
    <row r="5" spans="1:15" s="3" customFormat="1" ht="15" customHeight="1" x14ac:dyDescent="0.25">
      <c r="A5" s="1"/>
      <c r="B5" s="9" t="s">
        <v>3</v>
      </c>
      <c r="C5" s="4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</row>
    <row r="6" spans="1:15" s="3" customFormat="1" ht="15" customHeight="1" x14ac:dyDescent="0.25">
      <c r="A6" s="1"/>
      <c r="B6" s="49" t="s">
        <v>146</v>
      </c>
      <c r="C6" s="4"/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</row>
    <row r="7" spans="1:15" s="3" customFormat="1" ht="9.9499999999999993" customHeight="1" x14ac:dyDescent="0.25">
      <c r="A7" s="1"/>
      <c r="C7" s="4"/>
      <c r="D7" s="5"/>
      <c r="E7" s="4"/>
      <c r="F7" s="5"/>
      <c r="G7" s="4"/>
      <c r="H7" s="5"/>
      <c r="I7" s="4"/>
      <c r="J7" s="5"/>
      <c r="K7" s="4"/>
      <c r="L7" s="5"/>
      <c r="M7" s="4"/>
      <c r="N7" s="5"/>
      <c r="O7" s="4"/>
    </row>
    <row r="8" spans="1:15" s="3" customFormat="1" ht="15" customHeight="1" x14ac:dyDescent="0.25">
      <c r="A8" s="1"/>
      <c r="C8" s="166" t="s">
        <v>147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</row>
    <row r="9" spans="1:15" s="3" customFormat="1" ht="15" customHeight="1" x14ac:dyDescent="0.25">
      <c r="A9" s="1"/>
      <c r="C9" s="10" t="s">
        <v>4</v>
      </c>
      <c r="D9" s="10"/>
      <c r="E9" s="10"/>
      <c r="F9" s="10"/>
      <c r="G9" s="10"/>
      <c r="H9" s="11"/>
      <c r="I9" s="166" t="s">
        <v>5</v>
      </c>
      <c r="J9" s="166"/>
      <c r="K9" s="166"/>
      <c r="L9" s="166"/>
      <c r="M9" s="166"/>
      <c r="N9" s="166"/>
      <c r="O9" s="166"/>
    </row>
    <row r="10" spans="1:15" s="3" customFormat="1" ht="9.9499999999999993" customHeight="1" x14ac:dyDescent="0.25">
      <c r="A10" s="1"/>
      <c r="B10" s="12"/>
      <c r="C10" s="13"/>
      <c r="D10" s="5"/>
      <c r="E10" s="13"/>
      <c r="F10" s="5"/>
      <c r="G10" s="13"/>
      <c r="H10" s="5"/>
      <c r="I10" s="13"/>
      <c r="J10" s="5"/>
      <c r="K10" s="13"/>
      <c r="L10" s="5"/>
      <c r="M10" s="13"/>
      <c r="N10" s="5"/>
      <c r="O10" s="13"/>
    </row>
    <row r="11" spans="1:15" s="15" customFormat="1" ht="15" customHeight="1" x14ac:dyDescent="0.25">
      <c r="A11" s="14"/>
      <c r="C11" s="16">
        <v>44196</v>
      </c>
      <c r="D11" s="17"/>
      <c r="E11" s="16">
        <v>44104</v>
      </c>
      <c r="F11" s="17"/>
      <c r="G11" s="16">
        <v>43830</v>
      </c>
      <c r="H11" s="17"/>
      <c r="I11" s="16">
        <v>44196</v>
      </c>
      <c r="J11" s="17"/>
      <c r="K11" s="16">
        <v>44104</v>
      </c>
      <c r="L11" s="17"/>
      <c r="M11" s="16">
        <v>43830</v>
      </c>
      <c r="N11" s="17"/>
      <c r="O11" s="16">
        <v>43465</v>
      </c>
    </row>
    <row r="12" spans="1:15" s="15" customFormat="1" ht="15" customHeight="1" x14ac:dyDescent="0.25">
      <c r="A12" s="14"/>
      <c r="B12" s="18" t="s">
        <v>6</v>
      </c>
      <c r="C12" s="13"/>
      <c r="D12" s="5"/>
      <c r="E12" s="13"/>
      <c r="F12" s="5"/>
      <c r="G12" s="13"/>
      <c r="H12" s="5"/>
      <c r="I12" s="13"/>
      <c r="J12" s="5"/>
      <c r="K12" s="13"/>
      <c r="L12" s="5"/>
      <c r="M12" s="13"/>
      <c r="N12" s="5"/>
      <c r="O12" s="13"/>
    </row>
    <row r="13" spans="1:15" s="3" customFormat="1" ht="15" customHeight="1" x14ac:dyDescent="0.25">
      <c r="A13" s="1"/>
      <c r="B13" s="18" t="s">
        <v>7</v>
      </c>
      <c r="C13" s="13"/>
      <c r="D13" s="13"/>
      <c r="E13" s="13"/>
      <c r="F13" s="13"/>
      <c r="G13" s="19"/>
      <c r="H13" s="13"/>
      <c r="I13" s="19"/>
      <c r="J13" s="13"/>
      <c r="K13" s="19"/>
      <c r="L13" s="13"/>
      <c r="M13" s="19"/>
      <c r="N13" s="13"/>
      <c r="O13" s="19"/>
    </row>
    <row r="14" spans="1:15" s="3" customFormat="1" ht="15" customHeight="1" x14ac:dyDescent="0.25">
      <c r="A14" s="1"/>
      <c r="B14" s="20" t="s">
        <v>8</v>
      </c>
      <c r="C14" s="21">
        <v>1</v>
      </c>
      <c r="D14" s="21"/>
      <c r="E14" s="21">
        <v>1</v>
      </c>
      <c r="F14" s="21"/>
      <c r="G14" s="21">
        <v>1</v>
      </c>
      <c r="H14" s="22"/>
      <c r="I14" s="21">
        <v>64680</v>
      </c>
      <c r="J14" s="21"/>
      <c r="K14" s="21">
        <v>50134</v>
      </c>
      <c r="L14" s="21"/>
      <c r="M14" s="21">
        <v>49606</v>
      </c>
      <c r="N14" s="21"/>
      <c r="O14" s="21">
        <v>45497</v>
      </c>
    </row>
    <row r="15" spans="1:15" s="3" customFormat="1" ht="15" customHeight="1" x14ac:dyDescent="0.25">
      <c r="A15" s="1"/>
      <c r="B15" s="20" t="s">
        <v>9</v>
      </c>
      <c r="C15" s="21">
        <v>0</v>
      </c>
      <c r="D15" s="21"/>
      <c r="E15" s="21">
        <v>0</v>
      </c>
      <c r="F15" s="21"/>
      <c r="G15" s="21">
        <v>0</v>
      </c>
      <c r="H15" s="22"/>
      <c r="I15" s="21">
        <v>100296</v>
      </c>
      <c r="J15" s="21"/>
      <c r="K15" s="21">
        <v>99423</v>
      </c>
      <c r="L15" s="21"/>
      <c r="M15" s="21">
        <v>62196</v>
      </c>
      <c r="N15" s="21"/>
      <c r="O15" s="21">
        <v>70987</v>
      </c>
    </row>
    <row r="16" spans="1:15" s="3" customFormat="1" ht="15" customHeight="1" x14ac:dyDescent="0.25">
      <c r="A16" s="1"/>
      <c r="B16" s="20" t="s">
        <v>10</v>
      </c>
      <c r="C16" s="21">
        <v>0</v>
      </c>
      <c r="D16" s="21"/>
      <c r="E16" s="21">
        <v>0</v>
      </c>
      <c r="F16" s="21"/>
      <c r="G16" s="21">
        <v>0</v>
      </c>
      <c r="H16" s="22"/>
      <c r="I16" s="21">
        <v>61989</v>
      </c>
      <c r="J16" s="21"/>
      <c r="K16" s="21">
        <v>52639</v>
      </c>
      <c r="L16" s="21"/>
      <c r="M16" s="21">
        <v>55657</v>
      </c>
      <c r="N16" s="21"/>
      <c r="O16" s="21">
        <v>41211</v>
      </c>
    </row>
    <row r="17" spans="1:15" s="3" customFormat="1" ht="15" customHeight="1" x14ac:dyDescent="0.25">
      <c r="A17" s="1"/>
      <c r="B17" s="20" t="s">
        <v>11</v>
      </c>
      <c r="C17" s="21">
        <v>1717</v>
      </c>
      <c r="D17" s="21"/>
      <c r="E17" s="21">
        <v>1711</v>
      </c>
      <c r="F17" s="21"/>
      <c r="G17" s="21">
        <v>1630</v>
      </c>
      <c r="H17" s="22"/>
      <c r="I17" s="21">
        <v>23562</v>
      </c>
      <c r="J17" s="21"/>
      <c r="K17" s="21">
        <v>19487</v>
      </c>
      <c r="L17" s="21"/>
      <c r="M17" s="21">
        <v>11581</v>
      </c>
      <c r="N17" s="21"/>
      <c r="O17" s="21">
        <v>15160</v>
      </c>
    </row>
    <row r="18" spans="1:15" s="3" customFormat="1" ht="15" customHeight="1" x14ac:dyDescent="0.25">
      <c r="A18" s="1"/>
      <c r="B18" s="20" t="s">
        <v>12</v>
      </c>
      <c r="C18" s="21">
        <v>0</v>
      </c>
      <c r="D18" s="21"/>
      <c r="E18" s="21">
        <v>0</v>
      </c>
      <c r="F18" s="21"/>
      <c r="G18" s="21">
        <v>0</v>
      </c>
      <c r="H18" s="22"/>
      <c r="I18" s="21">
        <v>37139</v>
      </c>
      <c r="J18" s="21"/>
      <c r="K18" s="21">
        <v>34913</v>
      </c>
      <c r="L18" s="21"/>
      <c r="M18" s="21">
        <v>41060</v>
      </c>
      <c r="N18" s="21"/>
      <c r="O18" s="21">
        <v>16734</v>
      </c>
    </row>
    <row r="19" spans="1:15" s="3" customFormat="1" ht="15" customHeight="1" x14ac:dyDescent="0.25">
      <c r="A19" s="1"/>
      <c r="B19" s="20" t="s">
        <v>13</v>
      </c>
      <c r="C19" s="23">
        <v>356</v>
      </c>
      <c r="D19" s="21"/>
      <c r="E19" s="23">
        <v>488</v>
      </c>
      <c r="F19" s="21"/>
      <c r="G19" s="23">
        <v>0</v>
      </c>
      <c r="H19" s="22"/>
      <c r="I19" s="23">
        <v>2356</v>
      </c>
      <c r="J19" s="21"/>
      <c r="K19" s="23">
        <v>2688</v>
      </c>
      <c r="L19" s="21"/>
      <c r="M19" s="23">
        <v>1452</v>
      </c>
      <c r="N19" s="21"/>
      <c r="O19" s="23">
        <v>3484</v>
      </c>
    </row>
    <row r="20" spans="1:15" s="3" customFormat="1" ht="9.9499999999999993" customHeight="1" x14ac:dyDescent="0.25">
      <c r="A20" s="1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s="26" customFormat="1" ht="15" customHeight="1" x14ac:dyDescent="0.25">
      <c r="A21" s="1"/>
      <c r="B21" s="18" t="s">
        <v>14</v>
      </c>
      <c r="C21" s="24">
        <v>2074</v>
      </c>
      <c r="D21" s="25"/>
      <c r="E21" s="24">
        <f>SUM(E14:E20)</f>
        <v>2200</v>
      </c>
      <c r="F21" s="25"/>
      <c r="G21" s="24">
        <f>SUM(G14:G20)</f>
        <v>1631</v>
      </c>
      <c r="H21" s="13"/>
      <c r="I21" s="24">
        <v>290022</v>
      </c>
      <c r="J21" s="25"/>
      <c r="K21" s="24">
        <f>SUM(K14:K20)</f>
        <v>259284</v>
      </c>
      <c r="L21" s="25"/>
      <c r="M21" s="24">
        <v>221552</v>
      </c>
      <c r="N21" s="25"/>
      <c r="O21" s="24">
        <v>193073</v>
      </c>
    </row>
    <row r="22" spans="1:15" s="3" customFormat="1" ht="9.9499999999999993" customHeight="1" x14ac:dyDescent="0.25">
      <c r="A22" s="26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s="3" customFormat="1" ht="15" customHeight="1" x14ac:dyDescent="0.25">
      <c r="A23" s="1"/>
      <c r="B23" s="18" t="s">
        <v>15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s="3" customFormat="1" ht="15" customHeight="1" x14ac:dyDescent="0.25">
      <c r="A24" s="1"/>
      <c r="B24" s="20" t="s">
        <v>16</v>
      </c>
      <c r="C24" s="23">
        <v>0</v>
      </c>
      <c r="D24" s="21"/>
      <c r="E24" s="23">
        <v>0</v>
      </c>
      <c r="F24" s="21"/>
      <c r="G24" s="23">
        <v>255</v>
      </c>
      <c r="H24" s="22"/>
      <c r="I24" s="23">
        <v>0</v>
      </c>
      <c r="J24" s="21"/>
      <c r="K24" s="23">
        <v>0</v>
      </c>
      <c r="L24" s="21"/>
      <c r="M24" s="23">
        <v>255</v>
      </c>
      <c r="N24" s="21"/>
      <c r="O24" s="23">
        <v>25917</v>
      </c>
    </row>
    <row r="25" spans="1:15" s="3" customFormat="1" ht="9.9499999999999993" customHeight="1" x14ac:dyDescent="0.25">
      <c r="A25" s="1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s="26" customFormat="1" ht="15" customHeight="1" x14ac:dyDescent="0.25">
      <c r="A26" s="1"/>
      <c r="B26" s="18" t="s">
        <v>17</v>
      </c>
      <c r="C26" s="24">
        <v>0</v>
      </c>
      <c r="D26" s="25"/>
      <c r="E26" s="24">
        <f>E24</f>
        <v>0</v>
      </c>
      <c r="F26" s="25"/>
      <c r="G26" s="24">
        <f>G24</f>
        <v>255</v>
      </c>
      <c r="H26" s="27"/>
      <c r="I26" s="24">
        <v>0</v>
      </c>
      <c r="J26" s="25"/>
      <c r="K26" s="24">
        <f>K24</f>
        <v>0</v>
      </c>
      <c r="L26" s="25"/>
      <c r="M26" s="24">
        <v>255</v>
      </c>
      <c r="N26" s="25"/>
      <c r="O26" s="24">
        <v>25917</v>
      </c>
    </row>
    <row r="27" spans="1:15" s="3" customFormat="1" ht="9.9499999999999993" customHeight="1" x14ac:dyDescent="0.25">
      <c r="A27" s="1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s="3" customFormat="1" ht="15" customHeight="1" x14ac:dyDescent="0.25">
      <c r="A28" s="1"/>
      <c r="B28" s="18" t="s">
        <v>18</v>
      </c>
      <c r="C28" s="19"/>
      <c r="D28" s="13"/>
      <c r="E28" s="19"/>
      <c r="F28" s="13"/>
      <c r="G28" s="19"/>
      <c r="H28" s="13"/>
      <c r="I28" s="19"/>
      <c r="J28" s="13"/>
      <c r="K28" s="19"/>
      <c r="L28" s="13"/>
      <c r="M28" s="19"/>
      <c r="N28" s="13"/>
      <c r="O28" s="19"/>
    </row>
    <row r="29" spans="1:15" s="3" customFormat="1" ht="15" customHeight="1" x14ac:dyDescent="0.25">
      <c r="A29" s="1"/>
      <c r="B29" s="20" t="s">
        <v>9</v>
      </c>
      <c r="C29" s="21">
        <v>0</v>
      </c>
      <c r="D29" s="21"/>
      <c r="E29" s="21">
        <v>0</v>
      </c>
      <c r="F29" s="21"/>
      <c r="G29" s="21">
        <v>0</v>
      </c>
      <c r="H29" s="22"/>
      <c r="I29" s="21">
        <v>2377</v>
      </c>
      <c r="J29" s="21"/>
      <c r="K29" s="21">
        <v>2377</v>
      </c>
      <c r="L29" s="21"/>
      <c r="M29" s="21">
        <v>3771</v>
      </c>
      <c r="N29" s="21"/>
      <c r="O29" s="21">
        <v>4793</v>
      </c>
    </row>
    <row r="30" spans="1:15" s="3" customFormat="1" ht="15" customHeight="1" x14ac:dyDescent="0.25">
      <c r="A30" s="1"/>
      <c r="B30" s="20" t="s">
        <v>11</v>
      </c>
      <c r="C30" s="21">
        <v>0</v>
      </c>
      <c r="D30" s="21"/>
      <c r="E30" s="21">
        <v>240</v>
      </c>
      <c r="F30" s="21"/>
      <c r="G30" s="21">
        <v>240</v>
      </c>
      <c r="H30" s="22"/>
      <c r="I30" s="21">
        <v>324</v>
      </c>
      <c r="J30" s="21"/>
      <c r="K30" s="21">
        <v>9846</v>
      </c>
      <c r="L30" s="21"/>
      <c r="M30" s="21">
        <v>10123</v>
      </c>
      <c r="N30" s="21"/>
      <c r="O30" s="21">
        <v>5626</v>
      </c>
    </row>
    <row r="31" spans="1:15" s="3" customFormat="1" ht="15" customHeight="1" x14ac:dyDescent="0.25">
      <c r="A31" s="1"/>
      <c r="B31" s="20" t="s">
        <v>19</v>
      </c>
      <c r="C31" s="21">
        <v>6072</v>
      </c>
      <c r="D31" s="21"/>
      <c r="E31" s="21">
        <v>0</v>
      </c>
      <c r="F31" s="21"/>
      <c r="G31" s="21">
        <v>2585</v>
      </c>
      <c r="H31" s="22"/>
      <c r="I31" s="21">
        <v>0</v>
      </c>
      <c r="J31" s="21"/>
      <c r="K31" s="21">
        <v>0</v>
      </c>
      <c r="L31" s="21"/>
      <c r="M31" s="21">
        <v>0</v>
      </c>
      <c r="N31" s="21"/>
      <c r="O31" s="21">
        <v>0</v>
      </c>
    </row>
    <row r="32" spans="1:15" s="3" customFormat="1" ht="15" customHeight="1" x14ac:dyDescent="0.25">
      <c r="A32" s="1"/>
      <c r="B32" s="20" t="s">
        <v>20</v>
      </c>
      <c r="C32" s="21">
        <v>0</v>
      </c>
      <c r="D32" s="21"/>
      <c r="E32" s="21">
        <v>0</v>
      </c>
      <c r="F32" s="21"/>
      <c r="G32" s="21">
        <v>0</v>
      </c>
      <c r="H32" s="22"/>
      <c r="I32" s="21">
        <v>19395</v>
      </c>
      <c r="J32" s="21"/>
      <c r="K32" s="21">
        <v>19291</v>
      </c>
      <c r="L32" s="21"/>
      <c r="M32" s="21">
        <v>14787</v>
      </c>
      <c r="N32" s="21"/>
      <c r="O32" s="21">
        <v>11456</v>
      </c>
    </row>
    <row r="33" spans="1:15" s="3" customFormat="1" ht="15" customHeight="1" x14ac:dyDescent="0.25">
      <c r="A33" s="1"/>
      <c r="B33" s="20" t="s">
        <v>12</v>
      </c>
      <c r="C33" s="21">
        <v>0</v>
      </c>
      <c r="D33" s="21"/>
      <c r="E33" s="21">
        <v>0</v>
      </c>
      <c r="F33" s="21"/>
      <c r="G33" s="21">
        <v>0</v>
      </c>
      <c r="H33" s="22"/>
      <c r="I33" s="21">
        <v>11460</v>
      </c>
      <c r="J33" s="21"/>
      <c r="K33" s="21">
        <v>9556</v>
      </c>
      <c r="L33" s="21"/>
      <c r="M33" s="21">
        <v>18973</v>
      </c>
      <c r="N33" s="21"/>
      <c r="O33" s="21">
        <v>12263</v>
      </c>
    </row>
    <row r="34" spans="1:15" s="3" customFormat="1" ht="15" customHeight="1" x14ac:dyDescent="0.25">
      <c r="A34" s="1"/>
      <c r="B34" s="20" t="s">
        <v>21</v>
      </c>
      <c r="C34" s="21">
        <v>1187</v>
      </c>
      <c r="D34" s="21"/>
      <c r="E34" s="21">
        <v>11289</v>
      </c>
      <c r="F34" s="21"/>
      <c r="G34" s="21">
        <v>11099</v>
      </c>
      <c r="H34" s="22"/>
      <c r="I34" s="21">
        <v>2364</v>
      </c>
      <c r="J34" s="21"/>
      <c r="K34" s="21">
        <v>12672</v>
      </c>
      <c r="L34" s="21"/>
      <c r="M34" s="21">
        <v>12172</v>
      </c>
      <c r="N34" s="21"/>
      <c r="O34" s="21">
        <v>11679</v>
      </c>
    </row>
    <row r="35" spans="1:15" s="3" customFormat="1" ht="15" customHeight="1" x14ac:dyDescent="0.25">
      <c r="A35" s="1"/>
      <c r="B35" s="20" t="s">
        <v>13</v>
      </c>
      <c r="C35" s="21">
        <v>925</v>
      </c>
      <c r="D35" s="21"/>
      <c r="E35" s="21">
        <v>937</v>
      </c>
      <c r="F35" s="21"/>
      <c r="G35" s="21">
        <v>1008</v>
      </c>
      <c r="H35" s="22"/>
      <c r="I35" s="21">
        <v>2905</v>
      </c>
      <c r="J35" s="21"/>
      <c r="K35" s="21">
        <v>2917</v>
      </c>
      <c r="L35" s="21"/>
      <c r="M35" s="21">
        <v>2988</v>
      </c>
      <c r="N35" s="21"/>
      <c r="O35" s="21">
        <v>8320</v>
      </c>
    </row>
    <row r="36" spans="1:15" s="30" customFormat="1" ht="9.9499999999999993" customHeight="1" x14ac:dyDescent="0.25">
      <c r="A36" s="1"/>
      <c r="B36" s="28"/>
      <c r="C36" s="4"/>
      <c r="D36" s="29"/>
      <c r="E36" s="4"/>
      <c r="F36" s="29"/>
      <c r="G36" s="4"/>
      <c r="H36" s="29"/>
      <c r="I36" s="4"/>
      <c r="J36" s="29"/>
      <c r="K36" s="4"/>
      <c r="L36" s="29"/>
      <c r="M36" s="4"/>
      <c r="N36" s="29"/>
      <c r="O36" s="4"/>
    </row>
    <row r="37" spans="1:15" s="3" customFormat="1" ht="15" customHeight="1" x14ac:dyDescent="0.25">
      <c r="A37" s="1"/>
      <c r="B37" s="20" t="s">
        <v>22</v>
      </c>
      <c r="C37" s="21">
        <v>122227</v>
      </c>
      <c r="D37" s="21"/>
      <c r="E37" s="21">
        <v>115036</v>
      </c>
      <c r="F37" s="21"/>
      <c r="G37" s="21">
        <v>35811</v>
      </c>
      <c r="H37" s="22"/>
      <c r="I37" s="21">
        <v>0</v>
      </c>
      <c r="J37" s="21"/>
      <c r="K37" s="21">
        <v>0</v>
      </c>
      <c r="L37" s="21"/>
      <c r="M37" s="21">
        <v>0</v>
      </c>
      <c r="N37" s="21"/>
      <c r="O37" s="21">
        <v>0</v>
      </c>
    </row>
    <row r="38" spans="1:15" s="3" customFormat="1" ht="15" customHeight="1" x14ac:dyDescent="0.25">
      <c r="A38" s="1"/>
      <c r="B38" s="20" t="s">
        <v>23</v>
      </c>
      <c r="C38" s="21">
        <v>0</v>
      </c>
      <c r="D38" s="21"/>
      <c r="E38" s="21">
        <v>13</v>
      </c>
      <c r="F38" s="21"/>
      <c r="G38" s="21">
        <v>16</v>
      </c>
      <c r="H38" s="22"/>
      <c r="I38" s="21">
        <v>18540</v>
      </c>
      <c r="J38" s="21"/>
      <c r="K38" s="21">
        <v>15460</v>
      </c>
      <c r="L38" s="21"/>
      <c r="M38" s="21">
        <v>19070</v>
      </c>
      <c r="N38" s="21"/>
      <c r="O38" s="21">
        <v>11785</v>
      </c>
    </row>
    <row r="39" spans="1:15" s="3" customFormat="1" ht="15" customHeight="1" x14ac:dyDescent="0.25">
      <c r="A39" s="1"/>
      <c r="B39" s="20" t="s">
        <v>24</v>
      </c>
      <c r="C39" s="23">
        <v>24</v>
      </c>
      <c r="D39" s="21"/>
      <c r="E39" s="23">
        <v>24</v>
      </c>
      <c r="F39" s="21"/>
      <c r="G39" s="23">
        <v>24</v>
      </c>
      <c r="H39" s="22"/>
      <c r="I39" s="23">
        <v>29217</v>
      </c>
      <c r="J39" s="21"/>
      <c r="K39" s="23">
        <v>27756</v>
      </c>
      <c r="L39" s="21"/>
      <c r="M39" s="23">
        <v>21849</v>
      </c>
      <c r="N39" s="21"/>
      <c r="O39" s="23">
        <v>48073</v>
      </c>
    </row>
    <row r="40" spans="1:15" s="26" customFormat="1" ht="9.9499999999999993" customHeight="1" x14ac:dyDescent="0.25">
      <c r="A40" s="31"/>
      <c r="B40" s="32"/>
      <c r="C40" s="19"/>
      <c r="D40" s="13"/>
      <c r="E40" s="19"/>
      <c r="F40" s="13"/>
      <c r="G40" s="19"/>
      <c r="H40" s="13"/>
      <c r="I40" s="19"/>
      <c r="J40" s="13"/>
      <c r="K40" s="19"/>
      <c r="L40" s="13"/>
      <c r="M40" s="19"/>
      <c r="N40" s="13"/>
      <c r="O40" s="19"/>
    </row>
    <row r="41" spans="1:15" s="3" customFormat="1" ht="15" customHeight="1" x14ac:dyDescent="0.25">
      <c r="A41" s="1"/>
      <c r="B41" s="18" t="s">
        <v>25</v>
      </c>
      <c r="C41" s="24">
        <v>130435</v>
      </c>
      <c r="D41" s="25"/>
      <c r="E41" s="24">
        <f>SUM(E29:E39)</f>
        <v>127539</v>
      </c>
      <c r="F41" s="25"/>
      <c r="G41" s="24">
        <f>SUM(G29:G39)</f>
        <v>50783</v>
      </c>
      <c r="H41" s="27"/>
      <c r="I41" s="24">
        <v>86582</v>
      </c>
      <c r="J41" s="25"/>
      <c r="K41" s="24">
        <f>SUM(K29:K39)</f>
        <v>99875</v>
      </c>
      <c r="L41" s="25"/>
      <c r="M41" s="24">
        <v>103733</v>
      </c>
      <c r="N41" s="25"/>
      <c r="O41" s="24">
        <v>113995</v>
      </c>
    </row>
    <row r="42" spans="1:15" s="3" customFormat="1" ht="9.9499999999999993" customHeight="1" x14ac:dyDescent="0.25">
      <c r="A42" s="1"/>
      <c r="C42" s="4"/>
      <c r="D42" s="13"/>
      <c r="E42" s="4"/>
      <c r="F42" s="13"/>
      <c r="G42" s="4"/>
      <c r="H42" s="13"/>
      <c r="I42" s="4"/>
      <c r="J42" s="13"/>
      <c r="K42" s="4"/>
      <c r="L42" s="13"/>
      <c r="M42" s="4"/>
      <c r="N42" s="13"/>
      <c r="O42" s="4"/>
    </row>
    <row r="43" spans="1:15" s="3" customFormat="1" ht="15" customHeight="1" thickBot="1" x14ac:dyDescent="0.3">
      <c r="A43" s="1"/>
      <c r="B43" s="18" t="s">
        <v>26</v>
      </c>
      <c r="C43" s="33">
        <v>132509</v>
      </c>
      <c r="D43" s="25"/>
      <c r="E43" s="33">
        <f>E41+E26+E21</f>
        <v>129739</v>
      </c>
      <c r="F43" s="25"/>
      <c r="G43" s="33">
        <f>G41+G26+G21</f>
        <v>52669</v>
      </c>
      <c r="H43" s="27"/>
      <c r="I43" s="33">
        <v>376604</v>
      </c>
      <c r="J43" s="25"/>
      <c r="K43" s="33">
        <f>K41+K26+K21</f>
        <v>359159</v>
      </c>
      <c r="L43" s="25"/>
      <c r="M43" s="33">
        <v>325540</v>
      </c>
      <c r="N43" s="25"/>
      <c r="O43" s="33">
        <v>332985</v>
      </c>
    </row>
    <row r="44" spans="1:15" s="3" customFormat="1" ht="15" customHeight="1" thickTop="1" x14ac:dyDescent="0.25">
      <c r="A44" s="1"/>
      <c r="C44" s="34"/>
      <c r="D44" s="13"/>
      <c r="E44" s="34"/>
      <c r="F44" s="13"/>
      <c r="G44" s="34"/>
      <c r="H44" s="13"/>
      <c r="I44" s="34"/>
      <c r="J44" s="13"/>
      <c r="K44" s="34"/>
      <c r="L44" s="13"/>
      <c r="M44" s="34"/>
      <c r="N44" s="13"/>
      <c r="O44" s="34"/>
    </row>
    <row r="45" spans="1:15" s="30" customFormat="1" ht="15" customHeight="1" x14ac:dyDescent="0.25">
      <c r="A45" s="1"/>
      <c r="B45" s="28"/>
      <c r="C45" s="4"/>
      <c r="D45" s="29"/>
      <c r="E45" s="4"/>
      <c r="F45" s="29"/>
      <c r="G45" s="4"/>
      <c r="H45" s="29"/>
      <c r="I45" s="4"/>
      <c r="J45" s="29"/>
      <c r="K45" s="4"/>
      <c r="L45" s="29"/>
      <c r="M45" s="4"/>
      <c r="N45" s="29"/>
      <c r="O45" s="4"/>
    </row>
    <row r="46" spans="1:15" s="30" customFormat="1" ht="15" customHeight="1" x14ac:dyDescent="0.25">
      <c r="A46" s="1"/>
      <c r="B46" s="3"/>
      <c r="C46" s="166" t="s">
        <v>4</v>
      </c>
      <c r="D46" s="166"/>
      <c r="E46" s="166"/>
      <c r="F46" s="166"/>
      <c r="G46" s="166"/>
      <c r="H46" s="11"/>
      <c r="I46" s="166" t="s">
        <v>5</v>
      </c>
      <c r="J46" s="166"/>
      <c r="K46" s="166"/>
      <c r="L46" s="166"/>
      <c r="M46" s="166"/>
      <c r="N46" s="166"/>
      <c r="O46" s="166"/>
    </row>
    <row r="47" spans="1:15" s="3" customFormat="1" ht="15" customHeight="1" x14ac:dyDescent="0.25">
      <c r="A47" s="1"/>
      <c r="B47" s="12"/>
      <c r="C47" s="13"/>
      <c r="D47" s="5"/>
      <c r="E47" s="13"/>
      <c r="F47" s="5"/>
      <c r="G47" s="13"/>
      <c r="H47" s="5"/>
      <c r="I47" s="13"/>
      <c r="J47" s="5"/>
      <c r="K47" s="13"/>
      <c r="L47" s="5"/>
      <c r="M47" s="13"/>
      <c r="N47" s="5"/>
      <c r="O47" s="13"/>
    </row>
    <row r="48" spans="1:15" s="35" customFormat="1" ht="15" customHeight="1" x14ac:dyDescent="0.25">
      <c r="A48" s="30"/>
      <c r="B48" s="15"/>
      <c r="C48" s="16">
        <v>44196</v>
      </c>
      <c r="D48" s="17"/>
      <c r="E48" s="16">
        <v>44104</v>
      </c>
      <c r="F48" s="17"/>
      <c r="G48" s="16">
        <v>43830</v>
      </c>
      <c r="H48" s="17"/>
      <c r="I48" s="16">
        <v>44196</v>
      </c>
      <c r="J48" s="17"/>
      <c r="K48" s="16">
        <v>44104</v>
      </c>
      <c r="L48" s="17"/>
      <c r="M48" s="16">
        <v>43830</v>
      </c>
      <c r="N48" s="17"/>
      <c r="O48" s="16">
        <v>43465</v>
      </c>
    </row>
    <row r="49" spans="1:15" s="35" customFormat="1" ht="15" customHeight="1" x14ac:dyDescent="0.25">
      <c r="A49" s="30"/>
      <c r="B49" s="15"/>
      <c r="C49" s="13"/>
      <c r="D49" s="5"/>
      <c r="E49" s="13"/>
      <c r="F49" s="5"/>
      <c r="G49" s="13"/>
      <c r="H49" s="5"/>
      <c r="I49" s="13"/>
      <c r="J49" s="5"/>
      <c r="K49" s="13"/>
      <c r="L49" s="5"/>
      <c r="M49" s="13"/>
      <c r="N49" s="5"/>
      <c r="O49" s="13"/>
    </row>
    <row r="50" spans="1:15" s="15" customFormat="1" ht="15" customHeight="1" x14ac:dyDescent="0.25">
      <c r="A50" s="14"/>
      <c r="B50" s="18" t="s">
        <v>27</v>
      </c>
      <c r="C50" s="13"/>
      <c r="D50" s="5"/>
      <c r="E50" s="13"/>
      <c r="F50" s="5"/>
      <c r="G50" s="13"/>
      <c r="H50" s="5"/>
      <c r="I50" s="13"/>
      <c r="J50" s="5"/>
      <c r="K50" s="13"/>
      <c r="L50" s="5"/>
      <c r="M50" s="13"/>
      <c r="N50" s="5"/>
      <c r="O50" s="13"/>
    </row>
    <row r="51" spans="1:15" s="15" customFormat="1" ht="15" customHeight="1" x14ac:dyDescent="0.25">
      <c r="A51" s="14"/>
      <c r="B51" s="18" t="s">
        <v>7</v>
      </c>
      <c r="C51" s="13"/>
      <c r="D51" s="5"/>
      <c r="E51" s="13"/>
      <c r="F51" s="5"/>
      <c r="G51" s="13"/>
      <c r="H51" s="5"/>
      <c r="I51" s="13"/>
      <c r="J51" s="5"/>
      <c r="K51" s="13"/>
      <c r="L51" s="5"/>
      <c r="M51" s="13"/>
      <c r="N51" s="5"/>
      <c r="O51" s="13"/>
    </row>
    <row r="52" spans="1:15" s="3" customFormat="1" ht="15" customHeight="1" x14ac:dyDescent="0.25">
      <c r="A52" s="1"/>
      <c r="B52" s="20" t="s">
        <v>28</v>
      </c>
      <c r="C52" s="21">
        <v>0</v>
      </c>
      <c r="D52" s="21"/>
      <c r="E52" s="21">
        <v>0</v>
      </c>
      <c r="F52" s="21"/>
      <c r="G52" s="21">
        <v>0</v>
      </c>
      <c r="H52" s="22"/>
      <c r="I52" s="21">
        <v>11151</v>
      </c>
      <c r="J52" s="21"/>
      <c r="K52" s="21">
        <v>46289</v>
      </c>
      <c r="L52" s="21"/>
      <c r="M52" s="21">
        <v>23927</v>
      </c>
      <c r="N52" s="21"/>
      <c r="O52" s="21">
        <v>31445</v>
      </c>
    </row>
    <row r="53" spans="1:15" s="3" customFormat="1" ht="15" customHeight="1" x14ac:dyDescent="0.25">
      <c r="A53" s="1"/>
      <c r="B53" s="20" t="s">
        <v>133</v>
      </c>
      <c r="C53" s="21">
        <v>0</v>
      </c>
      <c r="D53" s="21"/>
      <c r="E53" s="21"/>
      <c r="F53" s="21"/>
      <c r="G53" s="21"/>
      <c r="H53" s="22"/>
      <c r="I53" s="21">
        <v>7765</v>
      </c>
      <c r="J53" s="21"/>
      <c r="K53" s="21"/>
      <c r="L53" s="21"/>
      <c r="M53" s="21">
        <v>0</v>
      </c>
      <c r="N53" s="21"/>
      <c r="O53" s="21">
        <v>0</v>
      </c>
    </row>
    <row r="54" spans="1:15" s="3" customFormat="1" ht="15" customHeight="1" x14ac:dyDescent="0.25">
      <c r="A54" s="1"/>
      <c r="B54" s="20" t="s">
        <v>29</v>
      </c>
      <c r="C54" s="21">
        <v>0</v>
      </c>
      <c r="D54" s="21"/>
      <c r="E54" s="21">
        <v>0</v>
      </c>
      <c r="F54" s="21"/>
      <c r="G54" s="21">
        <v>0</v>
      </c>
      <c r="H54" s="22"/>
      <c r="I54" s="21">
        <v>2733</v>
      </c>
      <c r="J54" s="21"/>
      <c r="K54" s="21">
        <v>2688</v>
      </c>
      <c r="L54" s="21"/>
      <c r="M54" s="21">
        <v>2753</v>
      </c>
      <c r="N54" s="21"/>
      <c r="O54" s="21">
        <v>0</v>
      </c>
    </row>
    <row r="55" spans="1:15" s="3" customFormat="1" ht="15" customHeight="1" x14ac:dyDescent="0.25">
      <c r="A55" s="1"/>
      <c r="B55" s="20" t="s">
        <v>30</v>
      </c>
      <c r="C55" s="21">
        <v>0</v>
      </c>
      <c r="D55" s="21"/>
      <c r="E55" s="21">
        <v>0</v>
      </c>
      <c r="F55" s="21"/>
      <c r="G55" s="21">
        <v>0</v>
      </c>
      <c r="H55" s="22"/>
      <c r="I55" s="21">
        <v>55832</v>
      </c>
      <c r="J55" s="21"/>
      <c r="K55" s="21">
        <v>33897</v>
      </c>
      <c r="L55" s="21"/>
      <c r="M55" s="21">
        <v>34674</v>
      </c>
      <c r="N55" s="21"/>
      <c r="O55" s="21">
        <v>25217</v>
      </c>
    </row>
    <row r="56" spans="1:15" s="3" customFormat="1" ht="15" customHeight="1" x14ac:dyDescent="0.25">
      <c r="A56" s="1"/>
      <c r="B56" s="20" t="s">
        <v>31</v>
      </c>
      <c r="C56" s="21">
        <v>0</v>
      </c>
      <c r="D56" s="21"/>
      <c r="E56" s="21">
        <v>0</v>
      </c>
      <c r="F56" s="21"/>
      <c r="G56" s="21">
        <v>0</v>
      </c>
      <c r="H56" s="22"/>
      <c r="I56" s="21">
        <v>1971</v>
      </c>
      <c r="J56" s="21"/>
      <c r="K56" s="21">
        <v>5632</v>
      </c>
      <c r="L56" s="21"/>
      <c r="M56" s="21">
        <v>1655</v>
      </c>
      <c r="N56" s="21"/>
      <c r="O56" s="21">
        <v>2036</v>
      </c>
    </row>
    <row r="57" spans="1:15" s="3" customFormat="1" ht="15" customHeight="1" x14ac:dyDescent="0.25">
      <c r="A57" s="1"/>
      <c r="B57" s="20" t="s">
        <v>19</v>
      </c>
      <c r="C57" s="21">
        <v>2188</v>
      </c>
      <c r="D57" s="21"/>
      <c r="E57" s="21">
        <v>1566</v>
      </c>
      <c r="F57" s="21"/>
      <c r="G57" s="21">
        <v>0</v>
      </c>
      <c r="H57" s="22"/>
      <c r="I57" s="21">
        <v>948</v>
      </c>
      <c r="J57" s="21"/>
      <c r="K57" s="21">
        <v>1308</v>
      </c>
      <c r="L57" s="21"/>
      <c r="M57" s="21">
        <v>3250</v>
      </c>
      <c r="N57" s="21"/>
      <c r="O57" s="21">
        <v>3</v>
      </c>
    </row>
    <row r="58" spans="1:15" s="3" customFormat="1" ht="15" customHeight="1" x14ac:dyDescent="0.25">
      <c r="A58" s="1"/>
      <c r="B58" s="20" t="s">
        <v>32</v>
      </c>
      <c r="C58" s="21">
        <v>4</v>
      </c>
      <c r="D58" s="21"/>
      <c r="E58" s="21">
        <v>1</v>
      </c>
      <c r="F58" s="21"/>
      <c r="G58" s="21">
        <v>12</v>
      </c>
      <c r="H58" s="22"/>
      <c r="I58" s="21">
        <v>9204</v>
      </c>
      <c r="J58" s="21"/>
      <c r="K58" s="21">
        <v>7604</v>
      </c>
      <c r="L58" s="21"/>
      <c r="M58" s="21">
        <v>7812</v>
      </c>
      <c r="N58" s="21"/>
      <c r="O58" s="21">
        <v>9035</v>
      </c>
    </row>
    <row r="59" spans="1:15" s="3" customFormat="1" ht="15" customHeight="1" x14ac:dyDescent="0.25">
      <c r="A59" s="1"/>
      <c r="B59" s="20" t="s">
        <v>33</v>
      </c>
      <c r="C59" s="21">
        <v>0</v>
      </c>
      <c r="D59" s="21"/>
      <c r="E59" s="21">
        <v>0</v>
      </c>
      <c r="F59" s="21"/>
      <c r="G59" s="21">
        <v>0</v>
      </c>
      <c r="H59" s="22"/>
      <c r="I59" s="21">
        <v>6331</v>
      </c>
      <c r="J59" s="21"/>
      <c r="K59" s="21">
        <v>7134</v>
      </c>
      <c r="L59" s="21"/>
      <c r="M59" s="21">
        <v>7212</v>
      </c>
      <c r="N59" s="21"/>
      <c r="O59" s="21">
        <v>5483</v>
      </c>
    </row>
    <row r="60" spans="1:15" s="3" customFormat="1" ht="15" customHeight="1" x14ac:dyDescent="0.25">
      <c r="A60" s="1"/>
      <c r="B60" s="20" t="s">
        <v>34</v>
      </c>
      <c r="C60" s="21">
        <v>186</v>
      </c>
      <c r="D60" s="21"/>
      <c r="E60" s="21">
        <v>193</v>
      </c>
      <c r="F60" s="21"/>
      <c r="G60" s="21">
        <v>126</v>
      </c>
      <c r="H60" s="22"/>
      <c r="I60" s="21">
        <v>18976</v>
      </c>
      <c r="J60" s="21"/>
      <c r="K60" s="21">
        <v>20511</v>
      </c>
      <c r="L60" s="21"/>
      <c r="M60" s="21">
        <v>13859</v>
      </c>
      <c r="N60" s="21"/>
      <c r="O60" s="21">
        <v>16487</v>
      </c>
    </row>
    <row r="61" spans="1:15" s="3" customFormat="1" ht="15" customHeight="1" x14ac:dyDescent="0.25">
      <c r="A61" s="1"/>
      <c r="B61" s="20" t="s">
        <v>35</v>
      </c>
      <c r="C61" s="21">
        <v>0</v>
      </c>
      <c r="D61" s="21"/>
      <c r="E61" s="21">
        <v>0</v>
      </c>
      <c r="F61" s="21"/>
      <c r="G61" s="21">
        <v>0</v>
      </c>
      <c r="H61" s="22"/>
      <c r="I61" s="21">
        <v>2745</v>
      </c>
      <c r="J61" s="21"/>
      <c r="K61" s="21">
        <v>2531</v>
      </c>
      <c r="L61" s="21"/>
      <c r="M61" s="21">
        <v>2765</v>
      </c>
      <c r="N61" s="21"/>
      <c r="O61" s="21">
        <v>1768</v>
      </c>
    </row>
    <row r="62" spans="1:15" s="3" customFormat="1" ht="15" customHeight="1" x14ac:dyDescent="0.25">
      <c r="A62" s="1"/>
      <c r="B62" s="20" t="s">
        <v>12</v>
      </c>
      <c r="C62" s="21">
        <v>0</v>
      </c>
      <c r="D62" s="21"/>
      <c r="E62" s="21">
        <v>0</v>
      </c>
      <c r="F62" s="21"/>
      <c r="G62" s="21">
        <v>0</v>
      </c>
      <c r="H62" s="22"/>
      <c r="I62" s="21">
        <v>37139</v>
      </c>
      <c r="J62" s="21"/>
      <c r="K62" s="21">
        <v>34913</v>
      </c>
      <c r="L62" s="21"/>
      <c r="M62" s="21">
        <v>41060</v>
      </c>
      <c r="N62" s="21"/>
      <c r="O62" s="21">
        <v>16734</v>
      </c>
    </row>
    <row r="63" spans="1:15" s="3" customFormat="1" ht="15" customHeight="1" x14ac:dyDescent="0.25">
      <c r="A63" s="1"/>
      <c r="B63" s="20" t="s">
        <v>36</v>
      </c>
      <c r="C63" s="23">
        <v>121</v>
      </c>
      <c r="D63" s="21"/>
      <c r="E63" s="23">
        <v>168</v>
      </c>
      <c r="F63" s="21"/>
      <c r="G63" s="23">
        <v>260</v>
      </c>
      <c r="H63" s="22"/>
      <c r="I63" s="23">
        <v>4946</v>
      </c>
      <c r="J63" s="21"/>
      <c r="K63" s="23">
        <v>2608</v>
      </c>
      <c r="L63" s="21"/>
      <c r="M63" s="23">
        <v>1236</v>
      </c>
      <c r="N63" s="21"/>
      <c r="O63" s="23">
        <v>1281</v>
      </c>
    </row>
    <row r="64" spans="1:15" s="36" customFormat="1" ht="9.9499999999999993" customHeight="1" x14ac:dyDescent="0.25">
      <c r="B64" s="32"/>
      <c r="C64" s="37"/>
      <c r="D64" s="38"/>
      <c r="E64" s="37"/>
      <c r="F64" s="38"/>
      <c r="G64" s="37"/>
      <c r="H64" s="38"/>
    </row>
    <row r="65" spans="1:15" s="3" customFormat="1" ht="15" customHeight="1" x14ac:dyDescent="0.25">
      <c r="A65" s="1"/>
      <c r="B65" s="18" t="s">
        <v>37</v>
      </c>
      <c r="C65" s="24">
        <v>2499</v>
      </c>
      <c r="D65" s="25"/>
      <c r="E65" s="24">
        <f>SUM(E52:E64)</f>
        <v>1928</v>
      </c>
      <c r="F65" s="25"/>
      <c r="G65" s="24">
        <f>SUM(G52:G64)</f>
        <v>398</v>
      </c>
      <c r="H65" s="27"/>
      <c r="I65" s="24">
        <v>159741</v>
      </c>
      <c r="J65" s="25"/>
      <c r="K65" s="24">
        <f>SUM(K52:K64)</f>
        <v>165115</v>
      </c>
      <c r="L65" s="25"/>
      <c r="M65" s="24">
        <v>140203</v>
      </c>
      <c r="N65" s="25"/>
      <c r="O65" s="24">
        <v>109489</v>
      </c>
    </row>
    <row r="66" spans="1:15" s="36" customFormat="1" ht="9.9499999999999993" customHeight="1" x14ac:dyDescent="0.25">
      <c r="B66" s="3"/>
      <c r="C66" s="38"/>
      <c r="D66" s="38"/>
      <c r="E66" s="38"/>
      <c r="F66" s="38"/>
      <c r="G66" s="38"/>
      <c r="H66" s="38"/>
      <c r="J66" s="38"/>
      <c r="K66" s="38"/>
      <c r="L66" s="38"/>
      <c r="N66" s="38"/>
    </row>
    <row r="67" spans="1:15" s="36" customFormat="1" ht="15" customHeight="1" x14ac:dyDescent="0.25">
      <c r="B67" s="18" t="s">
        <v>18</v>
      </c>
      <c r="C67" s="39"/>
      <c r="D67" s="38"/>
      <c r="E67" s="39"/>
      <c r="F67" s="38"/>
      <c r="G67" s="39"/>
      <c r="H67" s="38"/>
      <c r="I67" s="38"/>
      <c r="J67" s="38"/>
      <c r="K67" s="39"/>
      <c r="L67" s="38"/>
      <c r="M67" s="38"/>
      <c r="N67" s="38"/>
      <c r="O67" s="38"/>
    </row>
    <row r="68" spans="1:15" s="3" customFormat="1" ht="15" customHeight="1" x14ac:dyDescent="0.25">
      <c r="A68" s="1"/>
      <c r="B68" s="20" t="s">
        <v>38</v>
      </c>
      <c r="C68" s="21">
        <v>23110</v>
      </c>
      <c r="D68" s="21"/>
      <c r="E68" s="21">
        <v>22347</v>
      </c>
      <c r="F68" s="21"/>
      <c r="G68" s="21">
        <v>22780</v>
      </c>
      <c r="H68" s="22"/>
      <c r="I68" s="21">
        <v>35970</v>
      </c>
      <c r="J68" s="21"/>
      <c r="K68" s="21">
        <v>42494</v>
      </c>
      <c r="L68" s="21"/>
      <c r="M68" s="21">
        <v>41707</v>
      </c>
      <c r="N68" s="21"/>
      <c r="O68" s="21">
        <v>50291</v>
      </c>
    </row>
    <row r="69" spans="1:15" s="3" customFormat="1" ht="15" customHeight="1" x14ac:dyDescent="0.25">
      <c r="A69" s="1"/>
      <c r="B69" s="20" t="s">
        <v>28</v>
      </c>
      <c r="C69" s="21">
        <v>0</v>
      </c>
      <c r="D69" s="21"/>
      <c r="E69" s="21">
        <v>0</v>
      </c>
      <c r="F69" s="21"/>
      <c r="G69" s="21">
        <v>0</v>
      </c>
      <c r="H69" s="22"/>
      <c r="I69" s="21">
        <v>32281</v>
      </c>
      <c r="J69" s="21"/>
      <c r="K69" s="21">
        <v>33065</v>
      </c>
      <c r="L69" s="21"/>
      <c r="M69" s="21">
        <v>21888</v>
      </c>
      <c r="N69" s="21"/>
      <c r="O69" s="21">
        <v>57158</v>
      </c>
    </row>
    <row r="70" spans="1:15" s="3" customFormat="1" ht="15" customHeight="1" x14ac:dyDescent="0.25">
      <c r="A70" s="1"/>
      <c r="B70" s="20" t="s">
        <v>133</v>
      </c>
      <c r="C70" s="21">
        <v>0</v>
      </c>
      <c r="D70" s="21"/>
      <c r="E70" s="21">
        <v>0</v>
      </c>
      <c r="F70" s="21"/>
      <c r="G70" s="21">
        <v>0</v>
      </c>
      <c r="H70" s="22"/>
      <c r="I70" s="21">
        <v>31313</v>
      </c>
      <c r="J70" s="21"/>
      <c r="K70" s="21">
        <v>0</v>
      </c>
      <c r="L70" s="21"/>
      <c r="M70" s="21">
        <v>0</v>
      </c>
      <c r="N70" s="21"/>
      <c r="O70" s="21">
        <v>0</v>
      </c>
    </row>
    <row r="71" spans="1:15" s="3" customFormat="1" ht="15" customHeight="1" x14ac:dyDescent="0.25">
      <c r="A71" s="1"/>
      <c r="B71" s="20" t="s">
        <v>29</v>
      </c>
      <c r="C71" s="21">
        <v>0</v>
      </c>
      <c r="D71" s="21"/>
      <c r="E71" s="21">
        <v>0</v>
      </c>
      <c r="F71" s="21"/>
      <c r="G71" s="21">
        <v>0</v>
      </c>
      <c r="H71" s="22"/>
      <c r="I71" s="21">
        <v>624</v>
      </c>
      <c r="J71" s="21"/>
      <c r="K71" s="21">
        <v>1296</v>
      </c>
      <c r="L71" s="21"/>
      <c r="M71" s="21">
        <v>3290</v>
      </c>
      <c r="N71" s="21"/>
      <c r="O71" s="21">
        <v>0</v>
      </c>
    </row>
    <row r="72" spans="1:15" s="3" customFormat="1" ht="15" customHeight="1" x14ac:dyDescent="0.25">
      <c r="A72" s="1"/>
      <c r="B72" s="20" t="s">
        <v>144</v>
      </c>
      <c r="C72" s="21">
        <v>0</v>
      </c>
      <c r="D72" s="21"/>
      <c r="E72" s="21">
        <v>0</v>
      </c>
      <c r="F72" s="21"/>
      <c r="G72" s="21">
        <v>0</v>
      </c>
      <c r="H72" s="22"/>
      <c r="I72" s="21">
        <v>31313</v>
      </c>
      <c r="J72" s="21"/>
      <c r="K72" s="21">
        <v>0</v>
      </c>
      <c r="L72" s="21">
        <v>0</v>
      </c>
      <c r="M72" s="21">
        <v>0</v>
      </c>
      <c r="N72" s="21">
        <v>0</v>
      </c>
      <c r="O72" s="21">
        <v>3582</v>
      </c>
    </row>
    <row r="73" spans="1:15" s="3" customFormat="1" ht="15" customHeight="1" x14ac:dyDescent="0.25">
      <c r="A73" s="1"/>
      <c r="B73" s="20" t="s">
        <v>32</v>
      </c>
      <c r="C73" s="21">
        <v>0</v>
      </c>
      <c r="D73" s="21"/>
      <c r="E73" s="21">
        <v>0</v>
      </c>
      <c r="F73" s="21"/>
      <c r="G73" s="21">
        <v>0</v>
      </c>
      <c r="H73" s="22"/>
      <c r="I73" s="21">
        <v>0</v>
      </c>
      <c r="J73" s="21"/>
      <c r="K73" s="21">
        <v>0</v>
      </c>
      <c r="L73" s="21">
        <v>0</v>
      </c>
      <c r="M73" s="21">
        <v>0</v>
      </c>
      <c r="N73" s="21">
        <v>0</v>
      </c>
      <c r="O73" s="21">
        <v>423</v>
      </c>
    </row>
    <row r="74" spans="1:15" s="3" customFormat="1" ht="15" customHeight="1" x14ac:dyDescent="0.25">
      <c r="A74" s="1"/>
      <c r="B74" s="20" t="s">
        <v>33</v>
      </c>
      <c r="C74" s="21">
        <v>0</v>
      </c>
      <c r="D74" s="21"/>
      <c r="E74" s="21">
        <v>240</v>
      </c>
      <c r="F74" s="21"/>
      <c r="G74" s="21">
        <v>240</v>
      </c>
      <c r="H74" s="22"/>
      <c r="I74" s="21">
        <v>2203</v>
      </c>
      <c r="J74" s="21"/>
      <c r="K74" s="21">
        <v>12253</v>
      </c>
      <c r="L74" s="21"/>
      <c r="M74" s="21">
        <v>12070</v>
      </c>
      <c r="N74" s="21"/>
      <c r="O74" s="21">
        <v>14440</v>
      </c>
    </row>
    <row r="75" spans="1:15" s="3" customFormat="1" ht="15" customHeight="1" x14ac:dyDescent="0.25">
      <c r="A75" s="1"/>
      <c r="B75" s="20" t="s">
        <v>19</v>
      </c>
      <c r="C75" s="21">
        <v>0</v>
      </c>
      <c r="D75" s="21"/>
      <c r="E75" s="21">
        <v>0</v>
      </c>
      <c r="F75" s="21"/>
      <c r="G75" s="21">
        <v>0</v>
      </c>
      <c r="H75" s="22"/>
      <c r="I75" s="21">
        <v>0</v>
      </c>
      <c r="J75" s="21"/>
      <c r="K75" s="21">
        <v>0</v>
      </c>
      <c r="L75" s="21"/>
      <c r="M75" s="21">
        <v>610</v>
      </c>
      <c r="N75" s="21"/>
      <c r="O75" s="21">
        <v>8261</v>
      </c>
    </row>
    <row r="76" spans="1:15" s="3" customFormat="1" ht="15" customHeight="1" x14ac:dyDescent="0.25">
      <c r="A76" s="1"/>
      <c r="B76" s="20" t="s">
        <v>12</v>
      </c>
      <c r="C76" s="21">
        <v>0</v>
      </c>
      <c r="D76" s="21"/>
      <c r="E76" s="21">
        <v>0</v>
      </c>
      <c r="F76" s="21"/>
      <c r="G76" s="21">
        <v>0</v>
      </c>
      <c r="H76" s="22"/>
      <c r="I76" s="21">
        <v>11460</v>
      </c>
      <c r="J76" s="21"/>
      <c r="K76" s="21">
        <v>9556</v>
      </c>
      <c r="L76" s="21"/>
      <c r="M76" s="21">
        <v>18973</v>
      </c>
      <c r="N76" s="21"/>
      <c r="O76" s="21">
        <v>12263</v>
      </c>
    </row>
    <row r="77" spans="1:15" s="3" customFormat="1" ht="15" customHeight="1" x14ac:dyDescent="0.25">
      <c r="A77" s="1"/>
      <c r="B77" s="20" t="s">
        <v>39</v>
      </c>
      <c r="C77" s="23">
        <v>3888</v>
      </c>
      <c r="D77" s="21"/>
      <c r="E77" s="23">
        <v>9844</v>
      </c>
      <c r="F77" s="21"/>
      <c r="G77" s="23">
        <v>10903</v>
      </c>
      <c r="H77" s="22"/>
      <c r="I77" s="23">
        <v>0</v>
      </c>
      <c r="J77" s="21"/>
      <c r="K77" s="23">
        <v>0</v>
      </c>
      <c r="L77" s="21"/>
      <c r="M77" s="23">
        <v>0</v>
      </c>
      <c r="N77" s="21"/>
      <c r="O77" s="23">
        <v>549</v>
      </c>
    </row>
    <row r="78" spans="1:15" s="36" customFormat="1" ht="15" customHeight="1" x14ac:dyDescent="0.25">
      <c r="B78" s="12"/>
      <c r="C78" s="37"/>
      <c r="D78" s="38"/>
      <c r="E78" s="37"/>
      <c r="F78" s="38"/>
      <c r="G78" s="37"/>
      <c r="H78" s="38"/>
      <c r="I78" s="37"/>
      <c r="J78" s="37"/>
      <c r="K78" s="37"/>
      <c r="L78" s="37"/>
      <c r="M78" s="37"/>
      <c r="N78" s="37"/>
      <c r="O78" s="37"/>
    </row>
    <row r="79" spans="1:15" s="36" customFormat="1" ht="15" customHeight="1" x14ac:dyDescent="0.25">
      <c r="B79" s="18" t="s">
        <v>40</v>
      </c>
      <c r="C79" s="24">
        <v>26998</v>
      </c>
      <c r="D79" s="25"/>
      <c r="E79" s="24">
        <f>SUM(E68:E78)</f>
        <v>32431</v>
      </c>
      <c r="F79" s="25"/>
      <c r="G79" s="24">
        <f>SUM(G68:G78)</f>
        <v>33923</v>
      </c>
      <c r="H79" s="27">
        <v>33923</v>
      </c>
      <c r="I79" s="24">
        <v>113851</v>
      </c>
      <c r="J79" s="25"/>
      <c r="K79" s="24">
        <f>SUM(K68:K78)</f>
        <v>98664</v>
      </c>
      <c r="L79" s="25"/>
      <c r="M79" s="24">
        <v>98538</v>
      </c>
      <c r="N79" s="25"/>
      <c r="O79" s="24">
        <v>146967</v>
      </c>
    </row>
    <row r="80" spans="1:15" s="36" customFormat="1" ht="9.9499999999999993" customHeight="1" x14ac:dyDescent="0.25">
      <c r="B80" s="3"/>
      <c r="C80" s="40"/>
      <c r="D80" s="38"/>
      <c r="E80" s="40"/>
      <c r="F80" s="38"/>
      <c r="G80" s="40"/>
      <c r="H80" s="38"/>
      <c r="I80" s="40"/>
      <c r="J80" s="38"/>
      <c r="K80" s="40"/>
      <c r="L80" s="38"/>
      <c r="M80" s="40"/>
      <c r="N80" s="38"/>
      <c r="O80" s="40"/>
    </row>
    <row r="81" spans="1:15" s="36" customFormat="1" ht="15" customHeight="1" x14ac:dyDescent="0.25">
      <c r="B81" s="18" t="s">
        <v>41</v>
      </c>
      <c r="C81" s="24">
        <v>29497</v>
      </c>
      <c r="D81" s="25"/>
      <c r="E81" s="24">
        <f>E79+E65</f>
        <v>34359</v>
      </c>
      <c r="F81" s="25"/>
      <c r="G81" s="24">
        <f>G79+G65</f>
        <v>34321</v>
      </c>
      <c r="H81" s="27"/>
      <c r="I81" s="24">
        <v>273592</v>
      </c>
      <c r="J81" s="25"/>
      <c r="K81" s="24">
        <f>K79+K65</f>
        <v>263779</v>
      </c>
      <c r="L81" s="25"/>
      <c r="M81" s="24">
        <v>238741</v>
      </c>
      <c r="N81" s="25"/>
      <c r="O81" s="24">
        <v>256456</v>
      </c>
    </row>
    <row r="82" spans="1:15" s="36" customFormat="1" ht="9.9499999999999993" customHeight="1" x14ac:dyDescent="0.25">
      <c r="B82" s="3"/>
      <c r="C82" s="38"/>
      <c r="D82" s="38"/>
      <c r="E82" s="38"/>
      <c r="F82" s="38"/>
      <c r="G82" s="38"/>
      <c r="H82" s="38"/>
      <c r="J82" s="38"/>
      <c r="K82" s="38"/>
      <c r="L82" s="38"/>
      <c r="N82" s="38"/>
    </row>
    <row r="83" spans="1:15" s="36" customFormat="1" ht="15" customHeight="1" x14ac:dyDescent="0.25">
      <c r="B83" s="18" t="s">
        <v>42</v>
      </c>
      <c r="C83" s="39"/>
      <c r="D83" s="38"/>
      <c r="E83" s="39"/>
      <c r="F83" s="38"/>
      <c r="G83" s="39"/>
      <c r="H83" s="38"/>
      <c r="J83" s="38"/>
      <c r="K83" s="39"/>
      <c r="L83" s="38"/>
      <c r="N83" s="38"/>
    </row>
    <row r="84" spans="1:15" s="3" customFormat="1" ht="15" customHeight="1" x14ac:dyDescent="0.25">
      <c r="A84" s="1"/>
      <c r="B84" s="20" t="s">
        <v>43</v>
      </c>
      <c r="C84" s="21">
        <v>199211</v>
      </c>
      <c r="D84" s="21"/>
      <c r="E84" s="21">
        <v>199211</v>
      </c>
      <c r="F84" s="21"/>
      <c r="G84" s="21">
        <v>131846</v>
      </c>
      <c r="H84" s="22"/>
      <c r="I84" s="21">
        <v>199211</v>
      </c>
      <c r="J84" s="21"/>
      <c r="K84" s="21">
        <v>199211</v>
      </c>
      <c r="L84" s="21"/>
      <c r="M84" s="21">
        <v>200297</v>
      </c>
      <c r="N84" s="21"/>
      <c r="O84" s="21">
        <v>195080</v>
      </c>
    </row>
    <row r="85" spans="1:15" s="3" customFormat="1" ht="15" customHeight="1" x14ac:dyDescent="0.25">
      <c r="A85" s="1"/>
      <c r="B85" s="20" t="s">
        <v>44</v>
      </c>
      <c r="C85" s="21">
        <v>-2674</v>
      </c>
      <c r="D85" s="21"/>
      <c r="E85" s="21">
        <v>-2674</v>
      </c>
      <c r="F85" s="21"/>
      <c r="G85" s="21">
        <v>-2674</v>
      </c>
      <c r="H85" s="22"/>
      <c r="I85" s="21">
        <v>-2674</v>
      </c>
      <c r="J85" s="21"/>
      <c r="K85" s="21">
        <v>-2674</v>
      </c>
      <c r="L85" s="21"/>
      <c r="M85" s="21">
        <v>-2674</v>
      </c>
      <c r="N85" s="21"/>
      <c r="O85" s="21">
        <v>-2674</v>
      </c>
    </row>
    <row r="86" spans="1:15" s="3" customFormat="1" ht="15" customHeight="1" x14ac:dyDescent="0.25">
      <c r="A86" s="1"/>
      <c r="B86" s="20" t="s">
        <v>45</v>
      </c>
      <c r="C86" s="21">
        <v>-83331</v>
      </c>
      <c r="D86" s="21"/>
      <c r="E86" s="21">
        <v>-91191</v>
      </c>
      <c r="F86" s="21"/>
      <c r="G86" s="21">
        <v>-100542</v>
      </c>
      <c r="H86" s="22"/>
      <c r="I86" s="21">
        <v>-83331</v>
      </c>
      <c r="J86" s="21"/>
      <c r="K86" s="21">
        <v>-91191</v>
      </c>
      <c r="L86" s="21"/>
      <c r="M86" s="21">
        <v>-100542</v>
      </c>
      <c r="N86" s="21"/>
      <c r="O86" s="21">
        <f>-105981</f>
        <v>-105981</v>
      </c>
    </row>
    <row r="87" spans="1:15" s="3" customFormat="1" ht="15" customHeight="1" x14ac:dyDescent="0.25">
      <c r="A87" s="1"/>
      <c r="B87" s="20" t="s">
        <v>46</v>
      </c>
      <c r="C87" s="21">
        <v>599</v>
      </c>
      <c r="D87" s="21"/>
      <c r="E87" s="21">
        <v>599</v>
      </c>
      <c r="F87" s="21"/>
      <c r="G87" s="21">
        <v>0</v>
      </c>
      <c r="H87" s="22"/>
      <c r="I87" s="21">
        <v>599</v>
      </c>
      <c r="J87" s="21"/>
      <c r="K87" s="21">
        <v>599</v>
      </c>
      <c r="L87" s="21"/>
      <c r="M87" s="21">
        <v>0</v>
      </c>
      <c r="N87" s="21"/>
      <c r="O87" s="21">
        <v>0</v>
      </c>
    </row>
    <row r="88" spans="1:15" s="3" customFormat="1" ht="15" customHeight="1" x14ac:dyDescent="0.25">
      <c r="A88" s="1"/>
      <c r="B88" s="20" t="s">
        <v>47</v>
      </c>
      <c r="C88" s="21">
        <v>0</v>
      </c>
      <c r="D88" s="21"/>
      <c r="E88" s="21">
        <v>0</v>
      </c>
      <c r="F88" s="21"/>
      <c r="G88" s="21">
        <v>0</v>
      </c>
      <c r="H88" s="22"/>
      <c r="I88" s="21">
        <v>0</v>
      </c>
      <c r="J88" s="21"/>
      <c r="K88" s="21">
        <v>0</v>
      </c>
      <c r="L88" s="21"/>
      <c r="M88" s="21">
        <v>0</v>
      </c>
      <c r="N88" s="21"/>
      <c r="O88" s="21">
        <v>0</v>
      </c>
    </row>
    <row r="89" spans="1:15" s="3" customFormat="1" ht="15" customHeight="1" x14ac:dyDescent="0.25">
      <c r="A89" s="1"/>
      <c r="B89" s="20" t="s">
        <v>48</v>
      </c>
      <c r="C89" s="23">
        <v>-10793</v>
      </c>
      <c r="D89" s="21"/>
      <c r="E89" s="23">
        <v>-10565</v>
      </c>
      <c r="F89" s="21"/>
      <c r="G89" s="23">
        <v>-10282</v>
      </c>
      <c r="H89" s="22"/>
      <c r="I89" s="23">
        <v>-10793</v>
      </c>
      <c r="J89" s="21"/>
      <c r="K89" s="23">
        <v>-10565</v>
      </c>
      <c r="L89" s="21"/>
      <c r="M89" s="23">
        <v>-10282</v>
      </c>
      <c r="N89" s="21"/>
      <c r="O89" s="23">
        <v>-9896</v>
      </c>
    </row>
    <row r="90" spans="1:15" s="36" customFormat="1" ht="9.9499999999999993" customHeight="1" x14ac:dyDescent="0.25">
      <c r="B90" s="41"/>
      <c r="C90" s="132"/>
      <c r="D90" s="43"/>
      <c r="E90" s="42"/>
      <c r="F90" s="43"/>
      <c r="G90" s="42"/>
      <c r="H90" s="44"/>
      <c r="I90" s="132"/>
      <c r="J90" s="43"/>
      <c r="K90" s="42"/>
      <c r="L90" s="43"/>
      <c r="M90" s="132"/>
      <c r="N90" s="43"/>
      <c r="O90" s="132"/>
    </row>
    <row r="91" spans="1:15" s="36" customFormat="1" ht="15" customHeight="1" x14ac:dyDescent="0.25">
      <c r="B91" s="18" t="s">
        <v>49</v>
      </c>
      <c r="C91" s="24">
        <v>103012</v>
      </c>
      <c r="D91" s="25"/>
      <c r="E91" s="24">
        <f>SUM(E84:E90)</f>
        <v>95380</v>
      </c>
      <c r="F91" s="25"/>
      <c r="G91" s="24">
        <f>SUM(G84:G90)</f>
        <v>18348</v>
      </c>
      <c r="H91" s="27"/>
      <c r="I91" s="24">
        <v>103012</v>
      </c>
      <c r="J91" s="25"/>
      <c r="K91" s="24">
        <f>SUM(K84:K90)</f>
        <v>95380</v>
      </c>
      <c r="L91" s="25"/>
      <c r="M91" s="24">
        <v>86799</v>
      </c>
      <c r="N91" s="25"/>
      <c r="O91" s="24">
        <v>76529</v>
      </c>
    </row>
    <row r="92" spans="1:15" s="36" customFormat="1" ht="15" customHeight="1" x14ac:dyDescent="0.25">
      <c r="B92" s="3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</row>
    <row r="93" spans="1:15" s="36" customFormat="1" ht="15" customHeight="1" thickBot="1" x14ac:dyDescent="0.3">
      <c r="B93" s="18" t="s">
        <v>50</v>
      </c>
      <c r="C93" s="33">
        <v>132509</v>
      </c>
      <c r="D93" s="25"/>
      <c r="E93" s="33">
        <f>E91+E81</f>
        <v>129739</v>
      </c>
      <c r="F93" s="25"/>
      <c r="G93" s="33">
        <f>G91+G81</f>
        <v>52669</v>
      </c>
      <c r="H93" s="27"/>
      <c r="I93" s="33">
        <v>376604</v>
      </c>
      <c r="J93" s="25"/>
      <c r="K93" s="33">
        <f>K91+K81</f>
        <v>359159</v>
      </c>
      <c r="L93" s="25"/>
      <c r="M93" s="33">
        <v>325540</v>
      </c>
      <c r="N93" s="25"/>
      <c r="O93" s="33">
        <v>332985</v>
      </c>
    </row>
    <row r="94" spans="1:15" ht="15.75" thickTop="1" x14ac:dyDescent="0.25"/>
  </sheetData>
  <mergeCells count="4">
    <mergeCell ref="C46:G46"/>
    <mergeCell ref="I9:O9"/>
    <mergeCell ref="C8:O8"/>
    <mergeCell ref="I46:O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showGridLines="0" workbookViewId="0">
      <pane xSplit="2" ySplit="11" topLeftCell="C65" activePane="bottomRight" state="frozen"/>
      <selection activeCell="A11" sqref="A11"/>
      <selection pane="topRight" activeCell="A11" sqref="A11"/>
      <selection pane="bottomLeft" activeCell="A11" sqref="A11"/>
      <selection pane="bottomRight" activeCell="B76" sqref="B76"/>
    </sheetView>
  </sheetViews>
  <sheetFormatPr defaultColWidth="18.7109375" defaultRowHeight="15" customHeight="1" x14ac:dyDescent="0.25"/>
  <cols>
    <col min="1" max="1" width="1.7109375" style="36" customWidth="1"/>
    <col min="2" max="2" width="61.5703125" style="81" customWidth="1"/>
    <col min="3" max="3" width="14.7109375" style="73" customWidth="1"/>
    <col min="4" max="4" width="1.140625" style="42" customWidth="1"/>
    <col min="5" max="5" width="14.7109375" style="73" customWidth="1"/>
    <col min="6" max="6" width="1.140625" style="73" customWidth="1"/>
    <col min="7" max="7" width="14.7109375" style="73" customWidth="1"/>
    <col min="8" max="8" width="1.140625" style="42" customWidth="1"/>
    <col min="9" max="9" width="14.7109375" style="73" customWidth="1"/>
    <col min="10" max="10" width="1.140625" style="42" customWidth="1"/>
    <col min="11" max="11" width="14.7109375" style="73" customWidth="1"/>
    <col min="12" max="16384" width="18.7109375" style="81"/>
  </cols>
  <sheetData>
    <row r="1" spans="1:11" s="35" customFormat="1" ht="15" customHeight="1" x14ac:dyDescent="0.25">
      <c r="A1" s="1"/>
      <c r="B1" s="73"/>
      <c r="C1" s="74"/>
      <c r="D1" s="4"/>
      <c r="E1" s="74"/>
      <c r="F1" s="74"/>
      <c r="G1" s="74"/>
      <c r="H1" s="4"/>
      <c r="I1" s="74"/>
      <c r="J1" s="4"/>
      <c r="K1" s="74"/>
    </row>
    <row r="2" spans="1:11" s="35" customFormat="1" ht="15" customHeight="1" x14ac:dyDescent="0.25">
      <c r="A2" s="1"/>
      <c r="B2" s="167" t="s">
        <v>1</v>
      </c>
      <c r="C2" s="167"/>
      <c r="D2" s="4"/>
      <c r="E2" s="74"/>
      <c r="F2" s="74"/>
      <c r="G2" s="74"/>
      <c r="H2" s="4"/>
      <c r="I2" s="74"/>
      <c r="J2" s="4"/>
      <c r="K2" s="74"/>
    </row>
    <row r="3" spans="1:11" s="35" customFormat="1" ht="9.9499999999999993" customHeight="1" x14ac:dyDescent="0.25">
      <c r="A3" s="1"/>
      <c r="B3" s="7"/>
      <c r="C3" s="7"/>
      <c r="D3" s="4"/>
      <c r="E3" s="74"/>
      <c r="F3" s="74"/>
      <c r="G3" s="74"/>
      <c r="H3" s="4"/>
      <c r="I3" s="74"/>
      <c r="J3" s="4"/>
      <c r="K3" s="74"/>
    </row>
    <row r="4" spans="1:11" s="35" customFormat="1" ht="15" customHeight="1" x14ac:dyDescent="0.25">
      <c r="A4" s="1"/>
      <c r="B4" s="75" t="s">
        <v>74</v>
      </c>
      <c r="C4" s="77"/>
      <c r="D4" s="77"/>
      <c r="E4" s="77"/>
      <c r="F4" s="77"/>
      <c r="G4" s="77"/>
      <c r="H4" s="77"/>
      <c r="I4" s="77"/>
      <c r="J4" s="77"/>
      <c r="K4" s="77"/>
    </row>
    <row r="5" spans="1:11" s="35" customFormat="1" ht="15" customHeight="1" x14ac:dyDescent="0.25">
      <c r="A5" s="1"/>
      <c r="B5" s="168" t="s">
        <v>3</v>
      </c>
      <c r="C5" s="168"/>
      <c r="D5" s="4"/>
      <c r="E5" s="74"/>
      <c r="F5" s="74"/>
      <c r="G5" s="74"/>
      <c r="H5" s="4"/>
      <c r="I5" s="74"/>
      <c r="J5" s="4"/>
      <c r="K5" s="74"/>
    </row>
    <row r="6" spans="1:11" s="35" customFormat="1" ht="15" customHeight="1" x14ac:dyDescent="0.25">
      <c r="A6" s="1"/>
      <c r="B6" s="49" t="s">
        <v>146</v>
      </c>
      <c r="C6" s="49"/>
      <c r="D6" s="4"/>
      <c r="E6" s="74"/>
      <c r="F6" s="74"/>
      <c r="G6" s="74"/>
      <c r="H6" s="4"/>
      <c r="I6" s="74"/>
      <c r="J6" s="4"/>
      <c r="K6" s="74"/>
    </row>
    <row r="7" spans="1:11" s="77" customFormat="1" ht="9.9499999999999993" customHeight="1" x14ac:dyDescent="0.25">
      <c r="A7" s="1"/>
      <c r="B7" s="9"/>
      <c r="C7" s="9"/>
      <c r="D7" s="76"/>
      <c r="E7" s="12"/>
      <c r="F7" s="12"/>
      <c r="G7" s="12"/>
      <c r="H7" s="76"/>
      <c r="I7" s="12"/>
      <c r="J7" s="76"/>
      <c r="K7" s="12"/>
    </row>
    <row r="8" spans="1:11" s="3" customFormat="1" ht="15" customHeight="1" x14ac:dyDescent="0.25">
      <c r="A8" s="1"/>
      <c r="C8" s="166" t="s">
        <v>149</v>
      </c>
      <c r="D8" s="166"/>
      <c r="E8" s="166"/>
      <c r="F8" s="166"/>
      <c r="G8" s="166"/>
      <c r="H8" s="166"/>
      <c r="I8" s="166"/>
      <c r="J8" s="166"/>
      <c r="K8" s="166"/>
    </row>
    <row r="9" spans="1:11" s="3" customFormat="1" ht="15" customHeight="1" x14ac:dyDescent="0.25">
      <c r="A9" s="1"/>
      <c r="C9" s="166" t="s">
        <v>4</v>
      </c>
      <c r="D9" s="166"/>
      <c r="E9" s="166"/>
      <c r="F9" s="11"/>
      <c r="G9" s="166" t="s">
        <v>5</v>
      </c>
      <c r="H9" s="166"/>
      <c r="I9" s="166"/>
      <c r="J9" s="166"/>
      <c r="K9" s="166"/>
    </row>
    <row r="10" spans="1:11" s="35" customFormat="1" ht="8.1" customHeight="1" x14ac:dyDescent="0.25">
      <c r="A10" s="1"/>
      <c r="B10" s="3"/>
      <c r="C10" s="78"/>
      <c r="D10" s="4"/>
      <c r="E10" s="78"/>
      <c r="F10" s="78"/>
      <c r="G10" s="78"/>
      <c r="H10" s="4"/>
      <c r="I10" s="78"/>
      <c r="J10" s="4"/>
      <c r="K10" s="78"/>
    </row>
    <row r="11" spans="1:11" s="15" customFormat="1" ht="15" customHeight="1" x14ac:dyDescent="0.25">
      <c r="A11" s="14"/>
      <c r="C11" s="16">
        <v>44196</v>
      </c>
      <c r="D11" s="17"/>
      <c r="E11" s="16">
        <v>43830</v>
      </c>
      <c r="F11" s="17"/>
      <c r="G11" s="16">
        <v>44196</v>
      </c>
      <c r="H11" s="17"/>
      <c r="I11" s="16">
        <v>43830</v>
      </c>
      <c r="J11" s="17"/>
      <c r="K11" s="16">
        <v>43465</v>
      </c>
    </row>
    <row r="12" spans="1:11" ht="5.0999999999999996" customHeight="1" x14ac:dyDescent="0.25">
      <c r="B12" s="12"/>
      <c r="C12" s="91"/>
      <c r="D12" s="84"/>
      <c r="E12" s="91"/>
      <c r="F12" s="91"/>
      <c r="G12" s="91"/>
      <c r="H12" s="84"/>
      <c r="I12" s="91"/>
      <c r="J12" s="84"/>
      <c r="K12" s="91"/>
    </row>
    <row r="13" spans="1:11" ht="15" customHeight="1" x14ac:dyDescent="0.25">
      <c r="B13" s="79" t="s">
        <v>75</v>
      </c>
      <c r="C13" s="80"/>
      <c r="D13" s="73"/>
      <c r="E13" s="4"/>
      <c r="F13" s="4"/>
      <c r="G13" s="4"/>
      <c r="H13" s="73"/>
      <c r="I13" s="4"/>
      <c r="J13" s="73"/>
      <c r="K13" s="4"/>
    </row>
    <row r="14" spans="1:11" ht="15" customHeight="1" x14ac:dyDescent="0.25">
      <c r="B14" s="82"/>
      <c r="C14" s="133"/>
      <c r="D14" s="72"/>
      <c r="E14" s="133"/>
      <c r="F14" s="133"/>
      <c r="G14" s="133"/>
      <c r="H14" s="72"/>
      <c r="I14" s="133"/>
      <c r="J14" s="72"/>
      <c r="K14" s="133"/>
    </row>
    <row r="15" spans="1:11" ht="15" customHeight="1" x14ac:dyDescent="0.25">
      <c r="B15" s="79" t="s">
        <v>134</v>
      </c>
      <c r="C15" s="58">
        <v>17211</v>
      </c>
      <c r="D15" s="134"/>
      <c r="E15" s="58">
        <v>5439</v>
      </c>
      <c r="F15" s="134"/>
      <c r="G15" s="58">
        <v>9782</v>
      </c>
      <c r="H15" s="134"/>
      <c r="I15" s="58">
        <v>-14665</v>
      </c>
      <c r="J15" s="134"/>
      <c r="K15" s="58">
        <v>32088</v>
      </c>
    </row>
    <row r="16" spans="1:11" ht="15" customHeight="1" x14ac:dyDescent="0.25">
      <c r="B16" s="79" t="s">
        <v>135</v>
      </c>
      <c r="C16" s="58">
        <v>0</v>
      </c>
      <c r="D16" s="134"/>
      <c r="E16" s="58">
        <v>0</v>
      </c>
      <c r="F16" s="134"/>
      <c r="G16" s="58">
        <v>7423</v>
      </c>
      <c r="H16" s="134"/>
      <c r="I16" s="58">
        <v>24669</v>
      </c>
      <c r="J16" s="134"/>
      <c r="K16" s="58">
        <v>0</v>
      </c>
    </row>
    <row r="17" spans="2:11" ht="15" customHeight="1" x14ac:dyDescent="0.25">
      <c r="B17" s="82"/>
      <c r="C17" s="83"/>
      <c r="D17" s="135"/>
      <c r="E17" s="83"/>
      <c r="F17" s="136"/>
      <c r="G17" s="83"/>
      <c r="H17" s="135"/>
      <c r="I17" s="83"/>
      <c r="J17" s="135"/>
      <c r="K17" s="83"/>
    </row>
    <row r="18" spans="2:11" ht="15" customHeight="1" x14ac:dyDescent="0.25">
      <c r="B18" s="79" t="s">
        <v>76</v>
      </c>
      <c r="C18" s="84"/>
      <c r="D18" s="135"/>
      <c r="E18" s="84"/>
      <c r="F18" s="135"/>
      <c r="G18" s="84"/>
      <c r="H18" s="135"/>
      <c r="I18" s="84"/>
      <c r="J18" s="135"/>
      <c r="K18" s="84"/>
    </row>
    <row r="19" spans="2:11" ht="15" customHeight="1" x14ac:dyDescent="0.25">
      <c r="B19" s="79" t="s">
        <v>77</v>
      </c>
      <c r="C19" s="83"/>
      <c r="D19" s="135"/>
      <c r="E19" s="83"/>
      <c r="F19" s="136"/>
      <c r="G19" s="83"/>
      <c r="H19" s="135"/>
      <c r="I19" s="83"/>
      <c r="J19" s="135"/>
      <c r="K19" s="83"/>
    </row>
    <row r="20" spans="2:11" ht="15" customHeight="1" x14ac:dyDescent="0.25">
      <c r="B20" s="85" t="s">
        <v>78</v>
      </c>
      <c r="C20" s="21">
        <v>3</v>
      </c>
      <c r="D20" s="137"/>
      <c r="E20" s="21">
        <v>3</v>
      </c>
      <c r="F20" s="138"/>
      <c r="G20" s="21">
        <v>11758</v>
      </c>
      <c r="H20" s="137"/>
      <c r="I20" s="21">
        <v>5268</v>
      </c>
      <c r="J20" s="137"/>
      <c r="K20" s="21">
        <v>7660</v>
      </c>
    </row>
    <row r="21" spans="2:11" ht="15" customHeight="1" x14ac:dyDescent="0.25">
      <c r="B21" s="85" t="s">
        <v>79</v>
      </c>
      <c r="C21" s="21">
        <v>0</v>
      </c>
      <c r="D21" s="137"/>
      <c r="E21" s="21">
        <v>0</v>
      </c>
      <c r="F21" s="138"/>
      <c r="G21" s="21">
        <v>4106</v>
      </c>
      <c r="H21" s="137"/>
      <c r="I21" s="21">
        <v>5336</v>
      </c>
      <c r="J21" s="137"/>
      <c r="K21" s="21">
        <v>7421</v>
      </c>
    </row>
    <row r="22" spans="2:11" ht="15" customHeight="1" x14ac:dyDescent="0.25">
      <c r="B22" s="85" t="s">
        <v>80</v>
      </c>
      <c r="C22" s="21">
        <v>-3</v>
      </c>
      <c r="D22" s="137"/>
      <c r="E22" s="21">
        <v>0</v>
      </c>
      <c r="F22" s="138"/>
      <c r="G22" s="21">
        <v>-8681</v>
      </c>
      <c r="H22" s="137"/>
      <c r="I22" s="21">
        <v>256</v>
      </c>
      <c r="J22" s="137"/>
      <c r="K22" s="21">
        <v>-7770</v>
      </c>
    </row>
    <row r="23" spans="2:11" ht="15" customHeight="1" x14ac:dyDescent="0.25">
      <c r="B23" s="85" t="s">
        <v>81</v>
      </c>
      <c r="C23" s="21">
        <v>0</v>
      </c>
      <c r="D23" s="137"/>
      <c r="E23" s="21">
        <v>0</v>
      </c>
      <c r="F23" s="138"/>
      <c r="G23" s="21">
        <v>0</v>
      </c>
      <c r="H23" s="137"/>
      <c r="I23" s="21">
        <v>-692</v>
      </c>
      <c r="J23" s="137"/>
      <c r="K23" s="21">
        <v>-547</v>
      </c>
    </row>
    <row r="24" spans="2:11" ht="15" customHeight="1" x14ac:dyDescent="0.25">
      <c r="B24" s="85" t="s">
        <v>82</v>
      </c>
      <c r="C24" s="21">
        <v>0</v>
      </c>
      <c r="D24" s="137"/>
      <c r="E24" s="21">
        <v>0</v>
      </c>
      <c r="F24" s="138"/>
      <c r="G24" s="21">
        <v>-20</v>
      </c>
      <c r="H24" s="137"/>
      <c r="I24" s="21">
        <v>809</v>
      </c>
      <c r="J24" s="137"/>
      <c r="K24" s="21">
        <v>-4279</v>
      </c>
    </row>
    <row r="25" spans="2:11" ht="15" customHeight="1" x14ac:dyDescent="0.25">
      <c r="B25" s="85" t="s">
        <v>83</v>
      </c>
      <c r="C25" s="21">
        <v>330</v>
      </c>
      <c r="D25" s="137"/>
      <c r="E25" s="21">
        <v>-3876</v>
      </c>
      <c r="F25" s="138"/>
      <c r="G25" s="21">
        <v>-5737</v>
      </c>
      <c r="H25" s="137"/>
      <c r="I25" s="21">
        <v>-7400</v>
      </c>
      <c r="J25" s="137"/>
      <c r="K25" s="21">
        <v>6625</v>
      </c>
    </row>
    <row r="26" spans="2:11" ht="15" customHeight="1" x14ac:dyDescent="0.25">
      <c r="B26" s="85" t="s">
        <v>84</v>
      </c>
      <c r="C26" s="21">
        <v>0</v>
      </c>
      <c r="D26" s="137"/>
      <c r="E26" s="21">
        <v>0</v>
      </c>
      <c r="F26" s="138"/>
      <c r="G26" s="21">
        <v>763</v>
      </c>
      <c r="H26" s="137"/>
      <c r="I26" s="21">
        <v>-872</v>
      </c>
      <c r="J26" s="137"/>
      <c r="K26" s="21">
        <v>-8200</v>
      </c>
    </row>
    <row r="27" spans="2:11" ht="15" customHeight="1" x14ac:dyDescent="0.25">
      <c r="B27" s="85" t="s">
        <v>63</v>
      </c>
      <c r="C27" s="21">
        <v>-25650</v>
      </c>
      <c r="D27" s="137"/>
      <c r="E27" s="21">
        <v>-1006</v>
      </c>
      <c r="F27" s="138"/>
      <c r="G27" s="21">
        <v>0</v>
      </c>
      <c r="H27" s="137"/>
      <c r="I27" s="21">
        <v>-1143</v>
      </c>
      <c r="J27" s="137"/>
      <c r="K27" s="21">
        <v>11921</v>
      </c>
    </row>
    <row r="28" spans="2:11" ht="15" customHeight="1" x14ac:dyDescent="0.25">
      <c r="B28" s="85" t="s">
        <v>85</v>
      </c>
      <c r="C28" s="21">
        <v>0</v>
      </c>
      <c r="D28" s="137"/>
      <c r="E28" s="21">
        <v>-2586</v>
      </c>
      <c r="F28" s="138"/>
      <c r="G28" s="21">
        <v>0</v>
      </c>
      <c r="H28" s="137"/>
      <c r="I28" s="21">
        <v>-1841</v>
      </c>
      <c r="J28" s="137"/>
      <c r="K28" s="21">
        <v>0</v>
      </c>
    </row>
    <row r="29" spans="2:11" ht="15" customHeight="1" x14ac:dyDescent="0.25">
      <c r="B29" s="85" t="s">
        <v>86</v>
      </c>
      <c r="C29" s="21">
        <v>0</v>
      </c>
      <c r="D29" s="137"/>
      <c r="E29" s="21">
        <v>0</v>
      </c>
      <c r="F29" s="138"/>
      <c r="G29" s="21">
        <v>0</v>
      </c>
      <c r="H29" s="137"/>
      <c r="I29" s="21">
        <v>65383</v>
      </c>
      <c r="J29" s="137"/>
      <c r="K29" s="21">
        <v>231</v>
      </c>
    </row>
    <row r="30" spans="2:11" ht="15" customHeight="1" x14ac:dyDescent="0.25">
      <c r="B30" s="85" t="s">
        <v>136</v>
      </c>
      <c r="C30" s="21">
        <v>0</v>
      </c>
      <c r="D30" s="137"/>
      <c r="E30" s="21">
        <v>0</v>
      </c>
      <c r="F30" s="138"/>
      <c r="G30" s="21">
        <v>0</v>
      </c>
      <c r="H30" s="137"/>
      <c r="I30" s="21">
        <v>-2611</v>
      </c>
      <c r="J30" s="137"/>
      <c r="K30" s="21">
        <v>-1906</v>
      </c>
    </row>
    <row r="31" spans="2:11" ht="15" customHeight="1" x14ac:dyDescent="0.25">
      <c r="B31" s="85" t="s">
        <v>87</v>
      </c>
      <c r="C31" s="21">
        <v>0</v>
      </c>
      <c r="D31" s="137"/>
      <c r="E31" s="21">
        <v>0</v>
      </c>
      <c r="F31" s="138"/>
      <c r="G31" s="21">
        <v>0</v>
      </c>
      <c r="H31" s="137"/>
      <c r="I31" s="21">
        <v>-79268</v>
      </c>
      <c r="J31" s="137"/>
      <c r="K31" s="21">
        <v>0</v>
      </c>
    </row>
    <row r="32" spans="2:11" ht="15" customHeight="1" x14ac:dyDescent="0.25">
      <c r="B32" s="85" t="s">
        <v>88</v>
      </c>
      <c r="C32" s="21">
        <v>13</v>
      </c>
      <c r="D32" s="137"/>
      <c r="E32" s="21">
        <v>-2</v>
      </c>
      <c r="F32" s="138"/>
      <c r="G32" s="21">
        <v>501</v>
      </c>
      <c r="H32" s="137"/>
      <c r="I32" s="21">
        <v>0</v>
      </c>
      <c r="J32" s="137"/>
      <c r="K32" s="21">
        <v>0</v>
      </c>
    </row>
    <row r="33" spans="2:11" ht="15" customHeight="1" x14ac:dyDescent="0.25">
      <c r="B33" s="85" t="s">
        <v>89</v>
      </c>
      <c r="C33" s="21">
        <v>0</v>
      </c>
      <c r="D33" s="137"/>
      <c r="E33" s="21">
        <v>0</v>
      </c>
      <c r="F33" s="138"/>
      <c r="G33" s="21">
        <v>0</v>
      </c>
      <c r="H33" s="137"/>
      <c r="I33" s="21">
        <v>-506</v>
      </c>
      <c r="J33" s="137"/>
      <c r="K33" s="21">
        <v>-712</v>
      </c>
    </row>
    <row r="34" spans="2:11" ht="15" customHeight="1" x14ac:dyDescent="0.25">
      <c r="B34" s="85" t="s">
        <v>137</v>
      </c>
      <c r="C34" s="21">
        <v>0</v>
      </c>
      <c r="D34" s="137"/>
      <c r="E34" s="21">
        <v>991</v>
      </c>
      <c r="F34" s="138"/>
      <c r="G34" s="21">
        <v>0</v>
      </c>
      <c r="H34" s="137"/>
      <c r="I34" s="21">
        <v>991</v>
      </c>
      <c r="J34" s="137"/>
      <c r="K34" s="21">
        <v>-17547</v>
      </c>
    </row>
    <row r="35" spans="2:11" ht="15" customHeight="1" x14ac:dyDescent="0.25">
      <c r="B35" s="86"/>
      <c r="C35" s="87"/>
      <c r="D35" s="139"/>
      <c r="E35" s="87"/>
      <c r="F35" s="140"/>
      <c r="G35" s="87"/>
      <c r="H35" s="139"/>
      <c r="I35" s="87"/>
      <c r="J35" s="139"/>
      <c r="K35" s="87"/>
    </row>
    <row r="36" spans="2:11" ht="15" customHeight="1" x14ac:dyDescent="0.25">
      <c r="B36" s="79" t="s">
        <v>90</v>
      </c>
      <c r="C36" s="87"/>
      <c r="D36" s="139"/>
      <c r="E36" s="87"/>
      <c r="F36" s="140"/>
      <c r="G36" s="87"/>
      <c r="H36" s="139"/>
      <c r="I36" s="87"/>
      <c r="J36" s="139"/>
      <c r="K36" s="87"/>
    </row>
    <row r="37" spans="2:11" ht="15" customHeight="1" x14ac:dyDescent="0.25">
      <c r="B37" s="85" t="s">
        <v>9</v>
      </c>
      <c r="C37" s="21">
        <v>3</v>
      </c>
      <c r="D37" s="137"/>
      <c r="E37" s="21">
        <v>0</v>
      </c>
      <c r="F37" s="138"/>
      <c r="G37" s="21">
        <v>-28025</v>
      </c>
      <c r="H37" s="137"/>
      <c r="I37" s="21">
        <v>10249</v>
      </c>
      <c r="J37" s="137"/>
      <c r="K37" s="21">
        <v>-6693</v>
      </c>
    </row>
    <row r="38" spans="2:11" ht="15" customHeight="1" x14ac:dyDescent="0.25">
      <c r="B38" s="85" t="s">
        <v>10</v>
      </c>
      <c r="C38" s="21">
        <v>0</v>
      </c>
      <c r="D38" s="137"/>
      <c r="E38" s="21">
        <v>0</v>
      </c>
      <c r="F38" s="138"/>
      <c r="G38" s="21">
        <v>-7095</v>
      </c>
      <c r="H38" s="137"/>
      <c r="I38" s="21">
        <v>-13108</v>
      </c>
      <c r="J38" s="137"/>
      <c r="K38" s="21">
        <v>10981</v>
      </c>
    </row>
    <row r="39" spans="2:11" ht="15" customHeight="1" x14ac:dyDescent="0.25">
      <c r="B39" s="85" t="s">
        <v>16</v>
      </c>
      <c r="C39" s="21">
        <v>255</v>
      </c>
      <c r="D39" s="137"/>
      <c r="E39" s="21">
        <v>0</v>
      </c>
      <c r="F39" s="138"/>
      <c r="G39" s="21">
        <v>255</v>
      </c>
      <c r="H39" s="137"/>
      <c r="I39" s="21">
        <v>-23671</v>
      </c>
      <c r="J39" s="137"/>
      <c r="K39" s="21">
        <v>0</v>
      </c>
    </row>
    <row r="40" spans="2:11" ht="15" customHeight="1" x14ac:dyDescent="0.25">
      <c r="B40" s="85" t="s">
        <v>11</v>
      </c>
      <c r="C40" s="21">
        <v>153</v>
      </c>
      <c r="D40" s="137"/>
      <c r="E40" s="21">
        <v>0</v>
      </c>
      <c r="F40" s="138"/>
      <c r="G40" s="21">
        <v>-2182</v>
      </c>
      <c r="H40" s="137"/>
      <c r="I40" s="21">
        <v>3529</v>
      </c>
      <c r="J40" s="137"/>
      <c r="K40" s="21">
        <v>4993</v>
      </c>
    </row>
    <row r="41" spans="2:11" ht="15" customHeight="1" x14ac:dyDescent="0.25">
      <c r="B41" s="85" t="s">
        <v>91</v>
      </c>
      <c r="C41" s="21">
        <v>0</v>
      </c>
      <c r="D41" s="137"/>
      <c r="E41" s="21">
        <v>-1341</v>
      </c>
      <c r="F41" s="138"/>
      <c r="G41" s="21">
        <v>0</v>
      </c>
      <c r="H41" s="137"/>
      <c r="I41" s="21">
        <v>-1836</v>
      </c>
      <c r="J41" s="137"/>
      <c r="K41" s="21">
        <v>0</v>
      </c>
    </row>
    <row r="42" spans="2:11" ht="15" customHeight="1" x14ac:dyDescent="0.25">
      <c r="B42" s="85" t="s">
        <v>92</v>
      </c>
      <c r="C42" s="21">
        <v>-3487</v>
      </c>
      <c r="D42" s="137"/>
      <c r="E42" s="21">
        <v>0</v>
      </c>
      <c r="F42" s="138"/>
      <c r="G42" s="21">
        <v>0</v>
      </c>
      <c r="H42" s="137"/>
      <c r="I42" s="21">
        <v>0</v>
      </c>
      <c r="J42" s="137"/>
      <c r="K42" s="21">
        <v>0</v>
      </c>
    </row>
    <row r="43" spans="2:11" ht="15" customHeight="1" x14ac:dyDescent="0.25">
      <c r="B43" s="85" t="s">
        <v>12</v>
      </c>
      <c r="C43" s="21">
        <v>0</v>
      </c>
      <c r="D43" s="137"/>
      <c r="E43" s="21">
        <v>0</v>
      </c>
      <c r="F43" s="138"/>
      <c r="G43" s="21">
        <v>11434</v>
      </c>
      <c r="H43" s="137"/>
      <c r="I43" s="21">
        <v>-31036</v>
      </c>
      <c r="J43" s="137"/>
      <c r="K43" s="21">
        <v>0</v>
      </c>
    </row>
    <row r="44" spans="2:11" ht="15" customHeight="1" x14ac:dyDescent="0.25">
      <c r="B44" s="85" t="s">
        <v>93</v>
      </c>
      <c r="C44" s="21">
        <v>9912</v>
      </c>
      <c r="D44" s="137"/>
      <c r="E44" s="21">
        <v>-4751</v>
      </c>
      <c r="F44" s="138"/>
      <c r="G44" s="21">
        <v>9808</v>
      </c>
      <c r="H44" s="137"/>
      <c r="I44" s="21">
        <v>-422</v>
      </c>
      <c r="J44" s="137"/>
      <c r="K44" s="21">
        <v>-104</v>
      </c>
    </row>
    <row r="45" spans="2:11" ht="15" customHeight="1" x14ac:dyDescent="0.25">
      <c r="B45" s="85" t="s">
        <v>94</v>
      </c>
      <c r="C45" s="21">
        <v>-273</v>
      </c>
      <c r="D45" s="137"/>
      <c r="E45" s="21">
        <v>666</v>
      </c>
      <c r="F45" s="138"/>
      <c r="G45" s="21">
        <v>-821</v>
      </c>
      <c r="H45" s="137"/>
      <c r="I45" s="21">
        <v>3471</v>
      </c>
      <c r="J45" s="137"/>
      <c r="K45" s="21">
        <v>-3077</v>
      </c>
    </row>
    <row r="46" spans="2:11" ht="15" customHeight="1" x14ac:dyDescent="0.25">
      <c r="B46" s="86"/>
      <c r="C46" s="87"/>
      <c r="D46" s="139"/>
      <c r="E46" s="87"/>
      <c r="F46" s="140"/>
      <c r="G46" s="87"/>
      <c r="H46" s="139"/>
      <c r="I46" s="87"/>
      <c r="J46" s="139"/>
      <c r="K46" s="87"/>
    </row>
    <row r="47" spans="2:11" ht="15" customHeight="1" x14ac:dyDescent="0.25">
      <c r="B47" s="79" t="s">
        <v>95</v>
      </c>
      <c r="C47" s="87"/>
      <c r="D47" s="139"/>
      <c r="E47" s="87"/>
      <c r="F47" s="140"/>
      <c r="G47" s="87"/>
      <c r="H47" s="139"/>
      <c r="I47" s="87"/>
      <c r="J47" s="139"/>
      <c r="K47" s="87"/>
    </row>
    <row r="48" spans="2:11" ht="15" customHeight="1" x14ac:dyDescent="0.25">
      <c r="B48" s="85" t="s">
        <v>138</v>
      </c>
      <c r="C48" s="21">
        <v>0</v>
      </c>
      <c r="D48" s="137"/>
      <c r="E48" s="21">
        <v>0</v>
      </c>
      <c r="F48" s="138"/>
      <c r="G48" s="21">
        <v>-2686</v>
      </c>
      <c r="H48" s="137"/>
      <c r="I48" s="21">
        <v>0</v>
      </c>
      <c r="J48" s="137"/>
      <c r="K48" s="21">
        <v>0</v>
      </c>
    </row>
    <row r="49" spans="2:11" ht="15" customHeight="1" x14ac:dyDescent="0.25">
      <c r="B49" s="85" t="s">
        <v>30</v>
      </c>
      <c r="C49" s="21">
        <v>0</v>
      </c>
      <c r="D49" s="137"/>
      <c r="E49" s="21">
        <v>0</v>
      </c>
      <c r="F49" s="138"/>
      <c r="G49" s="21">
        <v>20964</v>
      </c>
      <c r="H49" s="137"/>
      <c r="I49" s="21">
        <v>9457</v>
      </c>
      <c r="J49" s="137"/>
      <c r="K49" s="21">
        <v>3819</v>
      </c>
    </row>
    <row r="50" spans="2:11" ht="15" customHeight="1" x14ac:dyDescent="0.25">
      <c r="B50" s="85" t="s">
        <v>31</v>
      </c>
      <c r="C50" s="21">
        <v>0</v>
      </c>
      <c r="D50" s="137"/>
      <c r="E50" s="21">
        <v>0</v>
      </c>
      <c r="F50" s="138"/>
      <c r="G50" s="21">
        <v>316</v>
      </c>
      <c r="H50" s="137"/>
      <c r="I50" s="21">
        <v>-381</v>
      </c>
      <c r="J50" s="137"/>
      <c r="K50" s="21">
        <v>2036</v>
      </c>
    </row>
    <row r="51" spans="2:11" ht="15" customHeight="1" x14ac:dyDescent="0.25">
      <c r="B51" s="85" t="s">
        <v>34</v>
      </c>
      <c r="C51" s="21">
        <v>60</v>
      </c>
      <c r="D51" s="137"/>
      <c r="E51" s="21">
        <v>-37</v>
      </c>
      <c r="F51" s="138"/>
      <c r="G51" s="21">
        <v>5117</v>
      </c>
      <c r="H51" s="137"/>
      <c r="I51" s="21">
        <v>-2648</v>
      </c>
      <c r="J51" s="137"/>
      <c r="K51" s="21">
        <v>3980</v>
      </c>
    </row>
    <row r="52" spans="2:11" ht="15" customHeight="1" x14ac:dyDescent="0.25">
      <c r="B52" s="85" t="s">
        <v>96</v>
      </c>
      <c r="C52" s="21">
        <v>-248</v>
      </c>
      <c r="D52" s="137"/>
      <c r="E52" s="21">
        <v>7</v>
      </c>
      <c r="F52" s="138"/>
      <c r="G52" s="21">
        <v>-9356</v>
      </c>
      <c r="H52" s="137"/>
      <c r="I52" s="21">
        <v>-2267</v>
      </c>
      <c r="J52" s="137"/>
      <c r="K52" s="21">
        <v>-6536</v>
      </c>
    </row>
    <row r="53" spans="2:11" ht="15" customHeight="1" x14ac:dyDescent="0.25">
      <c r="B53" s="85" t="s">
        <v>92</v>
      </c>
      <c r="C53" s="21">
        <v>0</v>
      </c>
      <c r="D53" s="137"/>
      <c r="E53" s="21">
        <v>0</v>
      </c>
      <c r="F53" s="138"/>
      <c r="G53" s="21">
        <v>-2912</v>
      </c>
      <c r="H53" s="137"/>
      <c r="I53" s="21">
        <v>-4404</v>
      </c>
      <c r="J53" s="137"/>
      <c r="K53" s="21">
        <v>406</v>
      </c>
    </row>
    <row r="54" spans="2:11" ht="15" customHeight="1" x14ac:dyDescent="0.25">
      <c r="B54" s="85" t="s">
        <v>12</v>
      </c>
      <c r="C54" s="21">
        <v>0</v>
      </c>
      <c r="D54" s="137"/>
      <c r="E54" s="21">
        <v>0</v>
      </c>
      <c r="F54" s="138"/>
      <c r="G54" s="21">
        <v>-11434</v>
      </c>
      <c r="H54" s="137"/>
      <c r="I54" s="21">
        <v>31036</v>
      </c>
      <c r="J54" s="137"/>
      <c r="K54" s="21">
        <v>0</v>
      </c>
    </row>
    <row r="55" spans="2:11" ht="15" customHeight="1" x14ac:dyDescent="0.25">
      <c r="B55" s="85" t="s">
        <v>97</v>
      </c>
      <c r="C55" s="21">
        <v>0</v>
      </c>
      <c r="D55" s="137"/>
      <c r="E55" s="21">
        <v>-21</v>
      </c>
      <c r="F55" s="138"/>
      <c r="G55" s="21">
        <v>-912</v>
      </c>
      <c r="H55" s="137"/>
      <c r="I55" s="21">
        <v>1699</v>
      </c>
      <c r="J55" s="137"/>
      <c r="K55" s="21">
        <v>637</v>
      </c>
    </row>
    <row r="56" spans="2:11" ht="15" customHeight="1" x14ac:dyDescent="0.25">
      <c r="B56" s="85" t="s">
        <v>98</v>
      </c>
      <c r="C56" s="21">
        <v>0</v>
      </c>
      <c r="D56" s="137"/>
      <c r="E56" s="21">
        <v>0</v>
      </c>
      <c r="F56" s="138"/>
      <c r="G56" s="21">
        <v>-3807</v>
      </c>
      <c r="H56" s="137"/>
      <c r="I56" s="21">
        <v>0</v>
      </c>
      <c r="J56" s="137"/>
      <c r="K56" s="21">
        <v>0</v>
      </c>
    </row>
    <row r="57" spans="2:11" ht="15" customHeight="1" x14ac:dyDescent="0.25">
      <c r="B57" s="85" t="s">
        <v>139</v>
      </c>
      <c r="C57" s="21">
        <v>0</v>
      </c>
      <c r="D57" s="137"/>
      <c r="E57" s="21">
        <v>0</v>
      </c>
      <c r="F57" s="138"/>
      <c r="G57" s="21">
        <v>0</v>
      </c>
      <c r="H57" s="137"/>
      <c r="I57" s="21">
        <v>-6982</v>
      </c>
      <c r="J57" s="137"/>
      <c r="K57" s="21">
        <v>-8262</v>
      </c>
    </row>
    <row r="58" spans="2:11" ht="15" customHeight="1" x14ac:dyDescent="0.25">
      <c r="B58" s="85" t="s">
        <v>36</v>
      </c>
      <c r="C58" s="21">
        <v>-139</v>
      </c>
      <c r="D58" s="137"/>
      <c r="E58" s="21">
        <v>-227</v>
      </c>
      <c r="F58" s="138"/>
      <c r="G58" s="21">
        <v>4469</v>
      </c>
      <c r="H58" s="137"/>
      <c r="I58" s="21">
        <v>-24</v>
      </c>
      <c r="J58" s="137"/>
      <c r="K58" s="21">
        <v>-2997</v>
      </c>
    </row>
    <row r="59" spans="2:11" ht="15" customHeight="1" x14ac:dyDescent="0.25">
      <c r="B59" s="88"/>
      <c r="C59" s="87"/>
      <c r="D59" s="135"/>
      <c r="E59" s="87"/>
      <c r="F59" s="140"/>
      <c r="G59" s="87"/>
      <c r="H59" s="135"/>
      <c r="I59" s="87"/>
      <c r="J59" s="135"/>
      <c r="K59" s="87"/>
    </row>
    <row r="60" spans="2:11" ht="15" customHeight="1" x14ac:dyDescent="0.25">
      <c r="B60" s="79" t="s">
        <v>99</v>
      </c>
      <c r="C60" s="24">
        <v>-1860</v>
      </c>
      <c r="D60" s="141"/>
      <c r="E60" s="24">
        <v>-6741</v>
      </c>
      <c r="F60" s="140"/>
      <c r="G60" s="24">
        <v>3028</v>
      </c>
      <c r="H60" s="141"/>
      <c r="I60" s="24">
        <v>-33624</v>
      </c>
      <c r="J60" s="141"/>
      <c r="K60" s="24">
        <v>24168</v>
      </c>
    </row>
    <row r="61" spans="2:11" ht="15" customHeight="1" x14ac:dyDescent="0.25">
      <c r="B61" s="89"/>
      <c r="C61" s="83"/>
      <c r="D61" s="135"/>
      <c r="E61" s="83"/>
      <c r="F61" s="136"/>
      <c r="G61" s="83"/>
      <c r="H61" s="135"/>
      <c r="I61" s="83"/>
      <c r="J61" s="135"/>
      <c r="K61" s="83"/>
    </row>
    <row r="62" spans="2:11" ht="15" customHeight="1" x14ac:dyDescent="0.25">
      <c r="B62" s="85" t="s">
        <v>100</v>
      </c>
      <c r="C62" s="21">
        <v>-336</v>
      </c>
      <c r="D62" s="137"/>
      <c r="E62" s="21">
        <v>0</v>
      </c>
      <c r="F62" s="138"/>
      <c r="G62" s="21">
        <v>-336</v>
      </c>
      <c r="H62" s="137"/>
      <c r="I62" s="21">
        <v>0</v>
      </c>
      <c r="J62" s="137"/>
      <c r="K62" s="21">
        <v>0</v>
      </c>
    </row>
    <row r="63" spans="2:11" ht="15" customHeight="1" x14ac:dyDescent="0.25">
      <c r="B63" s="85" t="s">
        <v>20</v>
      </c>
      <c r="C63" s="21">
        <v>0</v>
      </c>
      <c r="D63" s="137"/>
      <c r="E63" s="21">
        <v>0</v>
      </c>
      <c r="F63" s="138"/>
      <c r="G63" s="21">
        <v>-4608</v>
      </c>
      <c r="H63" s="137"/>
      <c r="I63" s="21">
        <v>-547</v>
      </c>
      <c r="J63" s="137"/>
      <c r="K63" s="21">
        <v>16733</v>
      </c>
    </row>
    <row r="64" spans="2:11" ht="15" customHeight="1" x14ac:dyDescent="0.25">
      <c r="B64" s="85" t="s">
        <v>101</v>
      </c>
      <c r="C64" s="21">
        <v>0</v>
      </c>
      <c r="D64" s="137"/>
      <c r="E64" s="21">
        <v>4988</v>
      </c>
      <c r="F64" s="138"/>
      <c r="G64" s="21">
        <v>-18903</v>
      </c>
      <c r="H64" s="137"/>
      <c r="I64" s="21">
        <v>-19483</v>
      </c>
      <c r="J64" s="137"/>
      <c r="K64" s="21">
        <v>-23444</v>
      </c>
    </row>
    <row r="65" spans="2:11" ht="15" customHeight="1" x14ac:dyDescent="0.25">
      <c r="B65" s="85" t="s">
        <v>140</v>
      </c>
      <c r="C65" s="21">
        <v>0</v>
      </c>
      <c r="D65" s="137"/>
      <c r="E65" s="21">
        <v>1000</v>
      </c>
      <c r="F65" s="138"/>
      <c r="G65" s="21">
        <v>0</v>
      </c>
      <c r="H65" s="137"/>
      <c r="I65" s="21">
        <v>1000</v>
      </c>
      <c r="J65" s="137"/>
      <c r="K65" s="21">
        <v>0</v>
      </c>
    </row>
    <row r="66" spans="2:11" ht="15" customHeight="1" x14ac:dyDescent="0.25">
      <c r="B66" s="85" t="s">
        <v>102</v>
      </c>
      <c r="C66" s="21">
        <v>2188</v>
      </c>
      <c r="D66" s="137"/>
      <c r="E66" s="21">
        <v>754</v>
      </c>
      <c r="F66" s="138"/>
      <c r="G66" s="21">
        <v>0</v>
      </c>
      <c r="H66" s="137"/>
      <c r="I66" s="21">
        <v>0</v>
      </c>
      <c r="J66" s="137"/>
      <c r="K66" s="21">
        <v>0</v>
      </c>
    </row>
    <row r="67" spans="2:11" ht="15" customHeight="1" x14ac:dyDescent="0.25">
      <c r="B67" s="85" t="s">
        <v>103</v>
      </c>
      <c r="C67" s="21">
        <v>0</v>
      </c>
      <c r="D67" s="137"/>
      <c r="E67" s="21">
        <v>0</v>
      </c>
      <c r="F67" s="138"/>
      <c r="G67" s="21">
        <v>0</v>
      </c>
      <c r="H67" s="137"/>
      <c r="I67" s="21">
        <v>102939</v>
      </c>
      <c r="J67" s="137"/>
      <c r="K67" s="21">
        <v>5559</v>
      </c>
    </row>
    <row r="68" spans="2:11" ht="15" customHeight="1" x14ac:dyDescent="0.25">
      <c r="B68" s="85" t="s">
        <v>104</v>
      </c>
      <c r="C68" s="21">
        <v>0</v>
      </c>
      <c r="D68" s="137"/>
      <c r="E68" s="21">
        <v>0</v>
      </c>
      <c r="F68" s="138"/>
      <c r="G68" s="21">
        <v>0</v>
      </c>
      <c r="H68" s="137"/>
      <c r="I68" s="21">
        <v>-3582</v>
      </c>
      <c r="J68" s="137"/>
      <c r="K68" s="21">
        <v>0</v>
      </c>
    </row>
    <row r="69" spans="2:11" ht="15" customHeight="1" x14ac:dyDescent="0.25">
      <c r="B69" s="86"/>
      <c r="C69" s="83"/>
      <c r="D69" s="135"/>
      <c r="E69" s="83"/>
      <c r="F69" s="136"/>
      <c r="G69" s="83"/>
      <c r="H69" s="135"/>
      <c r="I69" s="83"/>
      <c r="J69" s="135"/>
      <c r="K69" s="83"/>
    </row>
    <row r="70" spans="2:11" ht="15" customHeight="1" x14ac:dyDescent="0.25">
      <c r="B70" s="79" t="s">
        <v>105</v>
      </c>
      <c r="C70" s="24">
        <v>1852</v>
      </c>
      <c r="D70" s="141"/>
      <c r="E70" s="24">
        <v>6742</v>
      </c>
      <c r="F70" s="140"/>
      <c r="G70" s="24">
        <v>-23847</v>
      </c>
      <c r="H70" s="141"/>
      <c r="I70" s="24">
        <v>80327</v>
      </c>
      <c r="J70" s="141"/>
      <c r="K70" s="24">
        <v>-1152</v>
      </c>
    </row>
    <row r="71" spans="2:11" ht="15" customHeight="1" x14ac:dyDescent="0.25">
      <c r="B71" s="89"/>
      <c r="C71" s="83"/>
      <c r="D71" s="135"/>
      <c r="E71" s="83"/>
      <c r="F71" s="136"/>
      <c r="G71" s="83"/>
      <c r="H71" s="135"/>
      <c r="I71" s="83"/>
      <c r="J71" s="135"/>
      <c r="K71" s="83"/>
    </row>
    <row r="72" spans="2:11" ht="15" customHeight="1" x14ac:dyDescent="0.25">
      <c r="B72" s="85" t="s">
        <v>106</v>
      </c>
      <c r="C72" s="21">
        <v>8</v>
      </c>
      <c r="D72" s="137"/>
      <c r="E72" s="21">
        <v>0</v>
      </c>
      <c r="F72" s="138"/>
      <c r="G72" s="21">
        <v>8</v>
      </c>
      <c r="H72" s="137"/>
      <c r="I72" s="21">
        <v>-880</v>
      </c>
      <c r="J72" s="137"/>
      <c r="K72" s="21">
        <v>-402</v>
      </c>
    </row>
    <row r="73" spans="2:11" ht="15" customHeight="1" x14ac:dyDescent="0.25">
      <c r="B73" s="85" t="s">
        <v>107</v>
      </c>
      <c r="C73" s="21">
        <v>0</v>
      </c>
      <c r="D73" s="137"/>
      <c r="E73" s="21">
        <v>0</v>
      </c>
      <c r="F73" s="138"/>
      <c r="G73" s="21">
        <v>68260</v>
      </c>
      <c r="H73" s="137"/>
      <c r="I73" s="21">
        <v>379</v>
      </c>
      <c r="J73" s="137"/>
      <c r="K73" s="21">
        <v>18028</v>
      </c>
    </row>
    <row r="74" spans="2:11" ht="15" customHeight="1" x14ac:dyDescent="0.25">
      <c r="B74" s="85" t="s">
        <v>108</v>
      </c>
      <c r="C74" s="21">
        <v>0</v>
      </c>
      <c r="D74" s="137"/>
      <c r="E74" s="21">
        <v>0</v>
      </c>
      <c r="F74" s="138"/>
      <c r="G74" s="21">
        <v>-70942</v>
      </c>
      <c r="H74" s="137"/>
      <c r="I74" s="21">
        <v>-41521</v>
      </c>
      <c r="J74" s="137"/>
      <c r="K74" s="21">
        <v>-16478</v>
      </c>
    </row>
    <row r="75" spans="2:11" ht="15" customHeight="1" x14ac:dyDescent="0.25">
      <c r="B75" s="85" t="s">
        <v>133</v>
      </c>
      <c r="C75" s="21">
        <v>0</v>
      </c>
      <c r="D75" s="137"/>
      <c r="E75" s="21">
        <v>0</v>
      </c>
      <c r="F75" s="138"/>
      <c r="G75" s="21">
        <v>39078</v>
      </c>
      <c r="H75" s="137"/>
      <c r="I75" s="21">
        <v>0</v>
      </c>
      <c r="J75" s="137"/>
      <c r="K75" s="21">
        <v>0</v>
      </c>
    </row>
    <row r="76" spans="2:11" ht="15" customHeight="1" x14ac:dyDescent="0.25">
      <c r="B76" s="86"/>
      <c r="C76" s="87"/>
      <c r="D76" s="135"/>
      <c r="E76" s="87"/>
      <c r="F76" s="140"/>
      <c r="G76" s="87"/>
      <c r="H76" s="135"/>
      <c r="I76" s="87"/>
      <c r="J76" s="135"/>
      <c r="K76" s="87"/>
    </row>
    <row r="77" spans="2:11" ht="15" customHeight="1" x14ac:dyDescent="0.25">
      <c r="B77" s="79" t="s">
        <v>109</v>
      </c>
      <c r="C77" s="24">
        <v>8</v>
      </c>
      <c r="D77" s="141"/>
      <c r="E77" s="24">
        <v>0</v>
      </c>
      <c r="F77" s="140"/>
      <c r="G77" s="24">
        <v>36404</v>
      </c>
      <c r="H77" s="141"/>
      <c r="I77" s="24">
        <v>-42022</v>
      </c>
      <c r="J77" s="141"/>
      <c r="K77" s="24">
        <v>1148</v>
      </c>
    </row>
    <row r="78" spans="2:11" ht="15" customHeight="1" x14ac:dyDescent="0.25">
      <c r="B78" s="90"/>
      <c r="C78" s="91"/>
      <c r="D78" s="135"/>
      <c r="E78" s="91"/>
      <c r="F78" s="142"/>
      <c r="G78" s="91"/>
      <c r="H78" s="135"/>
      <c r="I78" s="91"/>
      <c r="J78" s="135"/>
      <c r="K78" s="91"/>
    </row>
    <row r="79" spans="2:11" ht="15" customHeight="1" x14ac:dyDescent="0.25">
      <c r="B79" s="85" t="s">
        <v>110</v>
      </c>
      <c r="C79" s="21">
        <v>0</v>
      </c>
      <c r="D79" s="137"/>
      <c r="E79" s="21">
        <v>0</v>
      </c>
      <c r="F79" s="138"/>
      <c r="G79" s="21">
        <v>-511</v>
      </c>
      <c r="H79" s="137"/>
      <c r="I79" s="21">
        <v>-572</v>
      </c>
      <c r="J79" s="137"/>
      <c r="K79" s="21">
        <v>-1017</v>
      </c>
    </row>
    <row r="80" spans="2:11" ht="15" customHeight="1" x14ac:dyDescent="0.25">
      <c r="B80" s="86"/>
      <c r="C80" s="87"/>
      <c r="D80" s="135"/>
      <c r="E80" s="87"/>
      <c r="F80" s="140"/>
      <c r="G80" s="87"/>
      <c r="H80" s="135"/>
      <c r="I80" s="87"/>
      <c r="J80" s="135"/>
      <c r="K80" s="87"/>
    </row>
    <row r="81" spans="2:11" ht="15" customHeight="1" x14ac:dyDescent="0.25">
      <c r="B81" s="79" t="s">
        <v>141</v>
      </c>
      <c r="C81" s="24">
        <v>0</v>
      </c>
      <c r="D81" s="141"/>
      <c r="E81" s="24">
        <v>1</v>
      </c>
      <c r="F81" s="140"/>
      <c r="G81" s="24">
        <v>15074</v>
      </c>
      <c r="H81" s="141"/>
      <c r="I81" s="24">
        <v>4109</v>
      </c>
      <c r="J81" s="141"/>
      <c r="K81" s="24">
        <v>23147</v>
      </c>
    </row>
    <row r="82" spans="2:11" ht="15" customHeight="1" x14ac:dyDescent="0.25">
      <c r="B82" s="89"/>
      <c r="C82" s="91"/>
      <c r="D82" s="135"/>
      <c r="E82" s="91"/>
      <c r="F82" s="142"/>
      <c r="G82" s="91"/>
      <c r="H82" s="135"/>
      <c r="I82" s="91"/>
      <c r="J82" s="135"/>
      <c r="K82" s="91"/>
    </row>
    <row r="83" spans="2:11" ht="15" customHeight="1" x14ac:dyDescent="0.25">
      <c r="B83" s="79" t="s">
        <v>111</v>
      </c>
      <c r="C83" s="24">
        <v>0</v>
      </c>
      <c r="D83" s="141"/>
      <c r="E83" s="24">
        <v>0</v>
      </c>
      <c r="F83" s="140"/>
      <c r="G83" s="24">
        <v>0</v>
      </c>
      <c r="H83" s="141"/>
      <c r="I83" s="24">
        <v>0</v>
      </c>
      <c r="J83" s="141"/>
      <c r="K83" s="24">
        <v>0</v>
      </c>
    </row>
    <row r="84" spans="2:11" ht="15" customHeight="1" x14ac:dyDescent="0.25">
      <c r="B84" s="90"/>
      <c r="C84" s="91"/>
      <c r="D84" s="135"/>
      <c r="E84" s="91"/>
      <c r="F84" s="142"/>
      <c r="G84" s="91"/>
      <c r="H84" s="135"/>
      <c r="I84" s="91"/>
      <c r="J84" s="135"/>
      <c r="K84" s="91"/>
    </row>
    <row r="85" spans="2:11" ht="15" customHeight="1" x14ac:dyDescent="0.25">
      <c r="B85" s="79" t="s">
        <v>112</v>
      </c>
      <c r="C85" s="24">
        <v>1</v>
      </c>
      <c r="D85" s="141"/>
      <c r="E85" s="24">
        <v>0</v>
      </c>
      <c r="F85" s="140"/>
      <c r="G85" s="24">
        <v>49606</v>
      </c>
      <c r="H85" s="141"/>
      <c r="I85" s="24">
        <v>45497</v>
      </c>
      <c r="J85" s="141"/>
      <c r="K85" s="24">
        <v>22350</v>
      </c>
    </row>
    <row r="86" spans="2:11" ht="15" customHeight="1" x14ac:dyDescent="0.25">
      <c r="B86" s="90"/>
      <c r="C86" s="91"/>
      <c r="D86" s="135"/>
      <c r="E86" s="91"/>
      <c r="F86" s="142"/>
      <c r="G86" s="91"/>
      <c r="H86" s="135"/>
      <c r="I86" s="91"/>
      <c r="J86" s="135"/>
      <c r="K86" s="91"/>
    </row>
    <row r="87" spans="2:11" ht="15" customHeight="1" x14ac:dyDescent="0.25">
      <c r="B87" s="79" t="s">
        <v>113</v>
      </c>
      <c r="C87" s="24">
        <v>1</v>
      </c>
      <c r="D87" s="141"/>
      <c r="E87" s="24">
        <v>1</v>
      </c>
      <c r="F87" s="140"/>
      <c r="G87" s="24">
        <v>64680</v>
      </c>
      <c r="H87" s="141"/>
      <c r="I87" s="24">
        <v>49606</v>
      </c>
      <c r="J87" s="141"/>
      <c r="K87" s="24">
        <v>45497</v>
      </c>
    </row>
  </sheetData>
  <mergeCells count="5">
    <mergeCell ref="B2:C2"/>
    <mergeCell ref="B5:C5"/>
    <mergeCell ref="G9:K9"/>
    <mergeCell ref="C8:K8"/>
    <mergeCell ref="C9:E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showGridLines="0" topLeftCell="D20" workbookViewId="0">
      <selection activeCell="U34" sqref="U34:U35"/>
    </sheetView>
  </sheetViews>
  <sheetFormatPr defaultColWidth="18.7109375" defaultRowHeight="12.75" x14ac:dyDescent="0.2"/>
  <cols>
    <col min="1" max="2" width="1.7109375" style="93" customWidth="1"/>
    <col min="3" max="3" width="75" style="93" bestFit="1" customWidth="1"/>
    <col min="4" max="4" width="9.28515625" style="93" bestFit="1" customWidth="1"/>
    <col min="5" max="5" width="1.140625" style="106" customWidth="1"/>
    <col min="6" max="6" width="8.28515625" style="93" bestFit="1" customWidth="1"/>
    <col min="7" max="7" width="1.140625" style="105" customWidth="1"/>
    <col min="8" max="8" width="8.28515625" style="93" bestFit="1" customWidth="1"/>
    <col min="9" max="9" width="1.140625" style="106" customWidth="1"/>
    <col min="10" max="10" width="8.28515625" style="93" bestFit="1" customWidth="1"/>
    <col min="11" max="11" width="1.140625" style="106" customWidth="1"/>
    <col min="12" max="12" width="8.28515625" style="93" bestFit="1" customWidth="1"/>
    <col min="13" max="13" width="1.140625" style="106" customWidth="1"/>
    <col min="14" max="14" width="9.28515625" style="93" bestFit="1" customWidth="1"/>
    <col min="15" max="15" width="1.140625" style="106" customWidth="1"/>
    <col min="16" max="16" width="8.28515625" style="93" bestFit="1" customWidth="1"/>
    <col min="17" max="17" width="1.140625" style="106" customWidth="1"/>
    <col min="18" max="18" width="8.28515625" style="93" bestFit="1" customWidth="1"/>
    <col min="19" max="19" width="0.85546875" style="106" customWidth="1"/>
    <col min="20" max="20" width="8.28515625" style="93" bestFit="1" customWidth="1"/>
    <col min="21" max="21" width="8.7109375" style="93" bestFit="1" customWidth="1"/>
    <col min="22" max="22" width="1.140625" style="93" customWidth="1"/>
    <col min="23" max="23" width="9.28515625" style="93" bestFit="1" customWidth="1"/>
    <col min="24" max="16384" width="18.7109375" style="93"/>
  </cols>
  <sheetData>
    <row r="1" spans="1:25" ht="9.9499999999999993" customHeight="1" x14ac:dyDescent="0.2">
      <c r="A1" s="45"/>
      <c r="B1" s="46"/>
      <c r="C1" s="45"/>
      <c r="D1" s="45"/>
      <c r="E1" s="47"/>
      <c r="F1" s="45"/>
      <c r="G1" s="92"/>
      <c r="H1" s="45"/>
      <c r="I1" s="47"/>
      <c r="J1" s="45"/>
      <c r="K1" s="47"/>
      <c r="L1" s="45"/>
      <c r="M1" s="47"/>
      <c r="N1" s="45"/>
      <c r="O1" s="47"/>
      <c r="P1" s="45"/>
      <c r="Q1" s="47"/>
      <c r="R1" s="45"/>
      <c r="S1" s="47"/>
      <c r="T1" s="45"/>
      <c r="U1" s="45"/>
      <c r="V1" s="45"/>
      <c r="W1" s="45"/>
    </row>
    <row r="2" spans="1:25" ht="15" customHeight="1" x14ac:dyDescent="0.2">
      <c r="A2" s="48"/>
      <c r="B2" s="167" t="s">
        <v>1</v>
      </c>
      <c r="C2" s="167"/>
      <c r="D2" s="7"/>
      <c r="E2" s="15"/>
      <c r="F2" s="7"/>
      <c r="G2" s="51"/>
      <c r="H2" s="7"/>
      <c r="I2" s="15"/>
      <c r="J2" s="7"/>
      <c r="K2" s="15"/>
      <c r="L2" s="7"/>
      <c r="M2" s="15"/>
      <c r="N2" s="7"/>
      <c r="O2" s="15"/>
      <c r="P2" s="7"/>
      <c r="Q2" s="15"/>
      <c r="R2" s="7"/>
      <c r="S2" s="15"/>
      <c r="T2" s="7"/>
      <c r="U2" s="7"/>
      <c r="V2" s="7"/>
      <c r="W2" s="7"/>
    </row>
    <row r="3" spans="1:25" ht="8.1" customHeight="1" x14ac:dyDescent="0.2">
      <c r="A3" s="48"/>
      <c r="B3" s="7"/>
      <c r="C3" s="7"/>
      <c r="D3" s="7"/>
      <c r="E3" s="15"/>
      <c r="F3" s="7"/>
      <c r="G3" s="51"/>
      <c r="H3" s="7"/>
      <c r="I3" s="15"/>
      <c r="J3" s="7"/>
      <c r="K3" s="15"/>
      <c r="L3" s="7"/>
      <c r="M3" s="15"/>
      <c r="N3" s="7"/>
      <c r="O3" s="15"/>
      <c r="P3" s="7"/>
      <c r="Q3" s="15"/>
      <c r="R3" s="7"/>
      <c r="S3" s="15"/>
      <c r="T3" s="7"/>
      <c r="U3" s="7"/>
      <c r="V3" s="7"/>
      <c r="W3" s="7"/>
    </row>
    <row r="4" spans="1:25" ht="15" customHeight="1" x14ac:dyDescent="0.2">
      <c r="A4" s="48"/>
      <c r="B4" s="171" t="s">
        <v>51</v>
      </c>
      <c r="C4" s="171"/>
      <c r="D4" s="7"/>
      <c r="E4" s="15"/>
      <c r="F4" s="7"/>
      <c r="G4" s="51"/>
      <c r="H4" s="7"/>
      <c r="I4" s="15"/>
      <c r="J4" s="7"/>
      <c r="K4" s="15"/>
      <c r="L4" s="7"/>
      <c r="M4" s="15"/>
      <c r="N4" s="7"/>
      <c r="O4" s="15"/>
      <c r="P4" s="7"/>
      <c r="Q4" s="15"/>
      <c r="R4" s="7"/>
      <c r="S4" s="15"/>
      <c r="T4" s="7"/>
      <c r="U4" s="7"/>
      <c r="V4" s="7"/>
      <c r="W4" s="7"/>
    </row>
    <row r="5" spans="1:25" ht="15" customHeight="1" x14ac:dyDescent="0.2">
      <c r="A5" s="2"/>
      <c r="B5" s="168" t="s">
        <v>3</v>
      </c>
      <c r="C5" s="168"/>
      <c r="D5" s="7"/>
      <c r="E5" s="15"/>
      <c r="F5" s="7"/>
      <c r="G5" s="51"/>
      <c r="H5" s="7"/>
      <c r="I5" s="15"/>
      <c r="J5" s="7"/>
      <c r="K5" s="15"/>
      <c r="L5" s="7"/>
      <c r="M5" s="15"/>
      <c r="N5" s="7"/>
      <c r="O5" s="15"/>
      <c r="P5" s="7"/>
      <c r="Q5" s="15"/>
      <c r="R5" s="7"/>
      <c r="S5" s="15"/>
      <c r="T5" s="7"/>
      <c r="U5" s="7"/>
      <c r="V5" s="7"/>
      <c r="W5" s="7"/>
    </row>
    <row r="6" spans="1:25" ht="15" customHeight="1" x14ac:dyDescent="0.2">
      <c r="A6" s="2"/>
      <c r="B6" s="9"/>
      <c r="C6" s="50" t="s">
        <v>146</v>
      </c>
      <c r="D6" s="7"/>
      <c r="E6" s="15"/>
      <c r="F6" s="7"/>
      <c r="G6" s="51"/>
      <c r="H6" s="7"/>
      <c r="I6" s="15"/>
      <c r="J6" s="7"/>
      <c r="K6" s="15"/>
      <c r="L6" s="7"/>
      <c r="M6" s="15"/>
      <c r="N6" s="7"/>
      <c r="O6" s="15"/>
      <c r="P6" s="7"/>
      <c r="Q6" s="15"/>
      <c r="R6" s="7"/>
      <c r="S6" s="15"/>
      <c r="T6" s="7"/>
      <c r="U6" s="7"/>
      <c r="V6" s="7"/>
      <c r="W6" s="7"/>
    </row>
    <row r="7" spans="1:25" ht="9.9499999999999993" customHeight="1" x14ac:dyDescent="0.2">
      <c r="A7" s="2"/>
      <c r="B7" s="9"/>
      <c r="C7" s="50"/>
      <c r="D7" s="7"/>
      <c r="E7" s="15"/>
      <c r="F7" s="7"/>
      <c r="G7" s="51"/>
      <c r="H7" s="7"/>
      <c r="I7" s="15"/>
      <c r="J7" s="7"/>
      <c r="K7" s="15"/>
      <c r="L7" s="7"/>
      <c r="M7" s="15"/>
      <c r="N7" s="7"/>
      <c r="O7" s="15"/>
      <c r="P7" s="7"/>
      <c r="Q7" s="15"/>
      <c r="R7" s="7"/>
      <c r="S7" s="15"/>
      <c r="T7" s="7"/>
      <c r="U7" s="7"/>
      <c r="V7" s="7"/>
      <c r="W7" s="7"/>
    </row>
    <row r="8" spans="1:25" ht="15" customHeight="1" x14ac:dyDescent="0.2">
      <c r="A8" s="48"/>
      <c r="B8" s="7"/>
      <c r="C8" s="6"/>
      <c r="D8" s="166" t="s">
        <v>51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</row>
    <row r="9" spans="1:25" ht="15" customHeight="1" x14ac:dyDescent="0.2">
      <c r="A9" s="48"/>
      <c r="B9" s="7"/>
      <c r="C9" s="6"/>
      <c r="D9" s="166" t="s">
        <v>148</v>
      </c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</row>
    <row r="10" spans="1:25" ht="8.1" customHeight="1" x14ac:dyDescent="0.2">
      <c r="A10" s="48"/>
      <c r="B10" s="7"/>
      <c r="C10" s="7"/>
      <c r="D10" s="51"/>
      <c r="E10" s="17"/>
      <c r="F10" s="51"/>
      <c r="G10" s="51"/>
      <c r="H10" s="51"/>
      <c r="I10" s="17"/>
      <c r="J10" s="51"/>
      <c r="K10" s="17"/>
      <c r="L10" s="51"/>
      <c r="M10" s="17"/>
      <c r="N10" s="94"/>
      <c r="O10" s="17"/>
      <c r="P10" s="51"/>
      <c r="Q10" s="17"/>
      <c r="R10" s="51"/>
      <c r="S10" s="17"/>
      <c r="T10" s="51"/>
      <c r="U10" s="51"/>
      <c r="V10" s="51"/>
      <c r="W10" s="51"/>
    </row>
    <row r="11" spans="1:25" s="98" customFormat="1" ht="15" customHeight="1" x14ac:dyDescent="0.2">
      <c r="A11" s="52"/>
      <c r="B11" s="53"/>
      <c r="C11" s="35"/>
      <c r="D11" s="162" t="s">
        <v>145</v>
      </c>
      <c r="E11" s="97"/>
      <c r="F11" s="16" t="s">
        <v>114</v>
      </c>
      <c r="G11" s="95"/>
      <c r="H11" s="16" t="s">
        <v>115</v>
      </c>
      <c r="I11" s="96"/>
      <c r="J11" s="54" t="s">
        <v>52</v>
      </c>
      <c r="K11" s="96"/>
      <c r="L11" s="54" t="s">
        <v>116</v>
      </c>
      <c r="M11" s="96"/>
      <c r="N11" s="55" t="s">
        <v>117</v>
      </c>
      <c r="O11" s="97"/>
      <c r="P11" s="16" t="s">
        <v>118</v>
      </c>
      <c r="Q11" s="96"/>
      <c r="R11" s="16" t="s">
        <v>119</v>
      </c>
      <c r="S11" s="96"/>
      <c r="T11" s="54" t="s">
        <v>53</v>
      </c>
      <c r="U11" s="160" t="s">
        <v>142</v>
      </c>
      <c r="V11" s="143"/>
      <c r="W11" s="144">
        <v>2020</v>
      </c>
    </row>
    <row r="12" spans="1:25" ht="8.1" customHeight="1" x14ac:dyDescent="0.2">
      <c r="A12" s="48"/>
      <c r="B12" s="7"/>
      <c r="C12" s="6"/>
      <c r="D12" s="56"/>
      <c r="E12" s="56"/>
      <c r="F12" s="56"/>
      <c r="G12" s="5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145"/>
      <c r="V12" s="145"/>
      <c r="W12" s="145"/>
    </row>
    <row r="13" spans="1:25" ht="15" customHeight="1" x14ac:dyDescent="0.2">
      <c r="A13" s="57"/>
      <c r="B13" s="169" t="s">
        <v>54</v>
      </c>
      <c r="C13" s="169"/>
      <c r="D13" s="58">
        <v>271734</v>
      </c>
      <c r="E13" s="59"/>
      <c r="F13" s="58">
        <v>49413</v>
      </c>
      <c r="G13" s="25"/>
      <c r="H13" s="58">
        <v>75662</v>
      </c>
      <c r="I13" s="58"/>
      <c r="J13" s="58">
        <v>55695</v>
      </c>
      <c r="K13" s="58"/>
      <c r="L13" s="58">
        <v>80447</v>
      </c>
      <c r="M13" s="58"/>
      <c r="N13" s="58">
        <f>SUM(F13:L13)</f>
        <v>261217</v>
      </c>
      <c r="O13" s="59"/>
      <c r="P13" s="58">
        <v>61475.071486507302</v>
      </c>
      <c r="Q13" s="58"/>
      <c r="R13" s="58">
        <v>64178.502941126324</v>
      </c>
      <c r="S13" s="58"/>
      <c r="T13" s="58">
        <v>84777.525166951367</v>
      </c>
      <c r="U13" s="146">
        <v>107447.909058776</v>
      </c>
      <c r="V13" s="146"/>
      <c r="W13" s="146">
        <v>317875</v>
      </c>
      <c r="Y13" s="164"/>
    </row>
    <row r="14" spans="1:25" ht="9.9499999999999993" customHeight="1" x14ac:dyDescent="0.2">
      <c r="A14" s="60"/>
      <c r="B14" s="61"/>
      <c r="C14" s="62"/>
      <c r="D14" s="62"/>
      <c r="E14" s="63"/>
      <c r="F14" s="62"/>
      <c r="G14" s="19"/>
      <c r="H14" s="62"/>
      <c r="I14" s="63"/>
      <c r="J14" s="62"/>
      <c r="K14" s="63"/>
      <c r="L14" s="62"/>
      <c r="M14" s="63"/>
      <c r="N14" s="62"/>
      <c r="O14" s="63"/>
      <c r="P14" s="62"/>
      <c r="Q14" s="63"/>
      <c r="R14" s="62"/>
      <c r="S14" s="63"/>
      <c r="T14" s="62"/>
      <c r="U14" s="147"/>
      <c r="V14" s="147"/>
      <c r="W14" s="147"/>
    </row>
    <row r="15" spans="1:25" ht="15" customHeight="1" x14ac:dyDescent="0.2">
      <c r="A15" s="60"/>
      <c r="B15" s="61"/>
      <c r="C15" s="20" t="s">
        <v>55</v>
      </c>
      <c r="D15" s="21">
        <v>-42350</v>
      </c>
      <c r="E15" s="22"/>
      <c r="F15" s="21">
        <v>-8227</v>
      </c>
      <c r="G15" s="70"/>
      <c r="H15" s="21">
        <v>-10541</v>
      </c>
      <c r="I15" s="21"/>
      <c r="J15" s="21">
        <v>-9355</v>
      </c>
      <c r="K15" s="21"/>
      <c r="L15" s="21">
        <v>-12290</v>
      </c>
      <c r="M15" s="21"/>
      <c r="N15" s="21">
        <f>SUM(F15:L15)</f>
        <v>-40413</v>
      </c>
      <c r="O15" s="22"/>
      <c r="P15" s="21">
        <v>-10075.511343783986</v>
      </c>
      <c r="Q15" s="21"/>
      <c r="R15" s="21">
        <v>-13349.311869999998</v>
      </c>
      <c r="S15" s="21"/>
      <c r="T15" s="21">
        <v>-21424.183979302899</v>
      </c>
      <c r="U15" s="148">
        <v>-25314</v>
      </c>
      <c r="V15" s="148"/>
      <c r="W15" s="148">
        <v>-70162.845759124612</v>
      </c>
    </row>
    <row r="16" spans="1:25" ht="8.1" customHeight="1" x14ac:dyDescent="0.2">
      <c r="A16" s="60"/>
      <c r="B16" s="61"/>
      <c r="C16" s="62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49"/>
      <c r="V16" s="149"/>
      <c r="W16" s="149"/>
    </row>
    <row r="17" spans="1:23" ht="15" customHeight="1" x14ac:dyDescent="0.2">
      <c r="A17" s="57"/>
      <c r="B17" s="169" t="s">
        <v>56</v>
      </c>
      <c r="C17" s="169"/>
      <c r="D17" s="25">
        <f>D13+D15</f>
        <v>229384</v>
      </c>
      <c r="E17" s="27"/>
      <c r="F17" s="25">
        <f>F13+F15</f>
        <v>41186</v>
      </c>
      <c r="G17" s="25"/>
      <c r="H17" s="25">
        <f>H13+H15</f>
        <v>65121</v>
      </c>
      <c r="I17" s="25"/>
      <c r="J17" s="25">
        <f>J13+J15</f>
        <v>46340</v>
      </c>
      <c r="K17" s="25"/>
      <c r="L17" s="25">
        <f>L13+L15</f>
        <v>68157</v>
      </c>
      <c r="M17" s="58"/>
      <c r="N17" s="58">
        <f>SUM(F17:L17)</f>
        <v>220804</v>
      </c>
      <c r="O17" s="27"/>
      <c r="P17" s="25">
        <f>P13+P15</f>
        <v>51399.56014272332</v>
      </c>
      <c r="Q17" s="25"/>
      <c r="R17" s="25">
        <f>R13+R15</f>
        <v>50829.191071126326</v>
      </c>
      <c r="S17" s="25"/>
      <c r="T17" s="25">
        <f>T13+T15</f>
        <v>63353.341187648468</v>
      </c>
      <c r="U17" s="150">
        <v>82134</v>
      </c>
      <c r="V17" s="150"/>
      <c r="W17" s="150">
        <v>247712</v>
      </c>
    </row>
    <row r="18" spans="1:23" ht="8.1" customHeight="1" x14ac:dyDescent="0.2">
      <c r="A18" s="60"/>
      <c r="B18" s="61"/>
      <c r="C18" s="62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49"/>
      <c r="V18" s="149"/>
      <c r="W18" s="149"/>
    </row>
    <row r="19" spans="1:23" ht="15" customHeight="1" x14ac:dyDescent="0.2">
      <c r="A19" s="60"/>
      <c r="B19" s="61"/>
      <c r="C19" s="21" t="s">
        <v>57</v>
      </c>
      <c r="D19" s="23">
        <v>-156952</v>
      </c>
      <c r="E19" s="22"/>
      <c r="F19" s="23">
        <v>-32674</v>
      </c>
      <c r="G19" s="70"/>
      <c r="H19" s="23">
        <v>-41946</v>
      </c>
      <c r="I19" s="21"/>
      <c r="J19" s="23">
        <v>-34240</v>
      </c>
      <c r="K19" s="21"/>
      <c r="L19" s="23">
        <v>-44908</v>
      </c>
      <c r="M19" s="21"/>
      <c r="N19" s="23">
        <f>SUM(F19:L19)</f>
        <v>-153768</v>
      </c>
      <c r="O19" s="22"/>
      <c r="P19" s="23">
        <v>-35947.986236646961</v>
      </c>
      <c r="Q19" s="21"/>
      <c r="R19" s="23">
        <v>-33044.163208815837</v>
      </c>
      <c r="S19" s="21"/>
      <c r="T19" s="23">
        <v>-40302.450901172</v>
      </c>
      <c r="U19" s="151">
        <v>-53196</v>
      </c>
      <c r="V19" s="151"/>
      <c r="W19" s="151">
        <v>-162490.16323557959</v>
      </c>
    </row>
    <row r="20" spans="1:23" ht="8.1" customHeight="1" x14ac:dyDescent="0.2">
      <c r="A20" s="60"/>
      <c r="B20" s="61"/>
      <c r="C20" s="62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49"/>
      <c r="V20" s="149"/>
      <c r="W20" s="149"/>
    </row>
    <row r="21" spans="1:23" ht="15" customHeight="1" x14ac:dyDescent="0.2">
      <c r="A21" s="57"/>
      <c r="B21" s="169" t="s">
        <v>58</v>
      </c>
      <c r="C21" s="169"/>
      <c r="D21" s="64">
        <f>D17+D19</f>
        <v>72432</v>
      </c>
      <c r="E21" s="65"/>
      <c r="F21" s="64">
        <f>F17+F19</f>
        <v>8512</v>
      </c>
      <c r="G21" s="64"/>
      <c r="H21" s="64">
        <f t="shared" ref="H21:J21" si="0">H17+H19</f>
        <v>23175</v>
      </c>
      <c r="I21" s="64"/>
      <c r="J21" s="64">
        <f t="shared" si="0"/>
        <v>12100</v>
      </c>
      <c r="K21" s="64"/>
      <c r="L21" s="64">
        <f>L17+L19</f>
        <v>23249</v>
      </c>
      <c r="M21" s="58"/>
      <c r="N21" s="58">
        <f>SUM(F21:L21)</f>
        <v>67036</v>
      </c>
      <c r="O21" s="65"/>
      <c r="P21" s="64">
        <f>P17+P19</f>
        <v>15451.573906076359</v>
      </c>
      <c r="Q21" s="64"/>
      <c r="R21" s="64">
        <f t="shared" ref="R21:T21" si="1">R17+R19</f>
        <v>17785.02786231049</v>
      </c>
      <c r="S21" s="64"/>
      <c r="T21" s="64">
        <f t="shared" si="1"/>
        <v>23050.890286476468</v>
      </c>
      <c r="U21" s="152">
        <v>28938</v>
      </c>
      <c r="V21" s="152"/>
      <c r="W21" s="152">
        <v>85222</v>
      </c>
    </row>
    <row r="22" spans="1:23" ht="8.1" customHeight="1" x14ac:dyDescent="0.2">
      <c r="A22" s="60"/>
      <c r="B22" s="61"/>
      <c r="C22" s="6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49"/>
      <c r="V22" s="149"/>
      <c r="W22" s="149"/>
    </row>
    <row r="23" spans="1:23" ht="15" customHeight="1" x14ac:dyDescent="0.2">
      <c r="A23" s="60"/>
      <c r="B23" s="170" t="s">
        <v>59</v>
      </c>
      <c r="C23" s="170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49"/>
      <c r="V23" s="149"/>
      <c r="W23" s="149"/>
    </row>
    <row r="24" spans="1:23" ht="8.1" customHeight="1" x14ac:dyDescent="0.2">
      <c r="A24" s="60"/>
      <c r="B24" s="61"/>
      <c r="C24" s="62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49"/>
      <c r="V24" s="149"/>
      <c r="W24" s="149"/>
    </row>
    <row r="25" spans="1:23" ht="15" customHeight="1" x14ac:dyDescent="0.2">
      <c r="A25" s="60"/>
      <c r="B25" s="61"/>
      <c r="C25" s="20" t="s">
        <v>60</v>
      </c>
      <c r="D25" s="21">
        <v>-29013</v>
      </c>
      <c r="E25" s="22"/>
      <c r="F25" s="21">
        <v>-6307</v>
      </c>
      <c r="G25" s="70"/>
      <c r="H25" s="21">
        <v>-8009.1373800000001</v>
      </c>
      <c r="I25" s="21"/>
      <c r="J25" s="21">
        <v>-3199.8626199999999</v>
      </c>
      <c r="K25" s="21"/>
      <c r="L25" s="21">
        <v>-10786</v>
      </c>
      <c r="M25" s="21"/>
      <c r="N25" s="21">
        <f>SUM(F25:L25)</f>
        <v>-28302</v>
      </c>
      <c r="O25" s="22"/>
      <c r="P25" s="21">
        <v>-7268.777086344212</v>
      </c>
      <c r="Q25" s="21"/>
      <c r="R25" s="21">
        <v>-4500.5374270154125</v>
      </c>
      <c r="S25" s="21"/>
      <c r="T25" s="21">
        <v>-5923.2740317461903</v>
      </c>
      <c r="U25" s="148">
        <v>-6535</v>
      </c>
      <c r="V25" s="148"/>
      <c r="W25" s="148">
        <v>-24228</v>
      </c>
    </row>
    <row r="26" spans="1:23" ht="15" customHeight="1" x14ac:dyDescent="0.2">
      <c r="A26" s="60"/>
      <c r="B26" s="61"/>
      <c r="C26" s="20" t="s">
        <v>61</v>
      </c>
      <c r="D26" s="21">
        <v>-20092</v>
      </c>
      <c r="E26" s="22"/>
      <c r="F26" s="21">
        <v>-5459</v>
      </c>
      <c r="G26" s="70"/>
      <c r="H26" s="21">
        <v>-5415</v>
      </c>
      <c r="I26" s="21"/>
      <c r="J26" s="21">
        <v>-5968</v>
      </c>
      <c r="K26" s="21"/>
      <c r="L26" s="21">
        <v>-6075</v>
      </c>
      <c r="M26" s="21"/>
      <c r="N26" s="21">
        <f>SUM(F26:L26)</f>
        <v>-22917</v>
      </c>
      <c r="O26" s="22"/>
      <c r="P26" s="21">
        <v>-5109.4044557302404</v>
      </c>
      <c r="Q26" s="21"/>
      <c r="R26" s="21">
        <v>-4651.6225209141394</v>
      </c>
      <c r="S26" s="21"/>
      <c r="T26" s="21">
        <v>-5525.4921310221198</v>
      </c>
      <c r="U26" s="148">
        <v>-6702</v>
      </c>
      <c r="V26" s="148"/>
      <c r="W26" s="148">
        <v>-21987</v>
      </c>
    </row>
    <row r="27" spans="1:23" ht="15" customHeight="1" x14ac:dyDescent="0.2">
      <c r="A27" s="66"/>
      <c r="B27" s="67"/>
      <c r="C27" s="20" t="s">
        <v>62</v>
      </c>
      <c r="D27" s="21">
        <v>-19434</v>
      </c>
      <c r="E27" s="22"/>
      <c r="F27" s="21">
        <v>-5854</v>
      </c>
      <c r="G27" s="70"/>
      <c r="H27" s="21">
        <v>-6186</v>
      </c>
      <c r="I27" s="21"/>
      <c r="J27" s="21">
        <v>-6848</v>
      </c>
      <c r="K27" s="21"/>
      <c r="L27" s="21">
        <v>-7913</v>
      </c>
      <c r="M27" s="21"/>
      <c r="N27" s="21">
        <f>SUM(F27:L27)</f>
        <v>-26801</v>
      </c>
      <c r="O27" s="22"/>
      <c r="P27" s="21">
        <v>-6812.8157699999956</v>
      </c>
      <c r="Q27" s="21"/>
      <c r="R27" s="21">
        <v>-5579.0288500000152</v>
      </c>
      <c r="S27" s="21"/>
      <c r="T27" s="21">
        <v>-7432.5851899999898</v>
      </c>
      <c r="U27" s="148">
        <v>-8831</v>
      </c>
      <c r="V27" s="148"/>
      <c r="W27" s="148">
        <v>-28656.552390000004</v>
      </c>
    </row>
    <row r="28" spans="1:23" ht="15" customHeight="1" x14ac:dyDescent="0.2">
      <c r="A28" s="66"/>
      <c r="B28" s="67"/>
      <c r="C28" s="20" t="s">
        <v>64</v>
      </c>
      <c r="D28" s="23">
        <f>5626+30850</f>
        <v>36476</v>
      </c>
      <c r="E28" s="22"/>
      <c r="F28" s="23">
        <v>235</v>
      </c>
      <c r="G28" s="70"/>
      <c r="H28" s="23">
        <v>626</v>
      </c>
      <c r="I28" s="21"/>
      <c r="J28" s="23">
        <v>5109</v>
      </c>
      <c r="K28" s="21"/>
      <c r="L28" s="23">
        <v>-830</v>
      </c>
      <c r="M28" s="21"/>
      <c r="N28" s="23">
        <f>SUM(F28:L28)</f>
        <v>5140</v>
      </c>
      <c r="O28" s="22"/>
      <c r="P28" s="23">
        <v>-384.53783999999996</v>
      </c>
      <c r="Q28" s="21"/>
      <c r="R28" s="23">
        <v>132.75840999999946</v>
      </c>
      <c r="S28" s="21"/>
      <c r="T28" s="23">
        <v>4202.4819600000001</v>
      </c>
      <c r="U28" s="151">
        <v>695</v>
      </c>
      <c r="V28" s="151"/>
      <c r="W28" s="151">
        <v>4645.9433299999964</v>
      </c>
    </row>
    <row r="29" spans="1:23" ht="8.1" customHeight="1" x14ac:dyDescent="0.2">
      <c r="A29" s="60"/>
      <c r="B29" s="61"/>
      <c r="C29" s="62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49"/>
      <c r="V29" s="149"/>
      <c r="W29" s="149"/>
    </row>
    <row r="30" spans="1:23" ht="15" customHeight="1" x14ac:dyDescent="0.2">
      <c r="A30" s="60"/>
      <c r="B30" s="61"/>
      <c r="C30" s="62" t="s">
        <v>65</v>
      </c>
      <c r="D30" s="68">
        <f>SUM(D25:D29)</f>
        <v>-32063</v>
      </c>
      <c r="E30" s="65"/>
      <c r="F30" s="68">
        <f>SUM(F25:F29)</f>
        <v>-17385</v>
      </c>
      <c r="G30" s="99"/>
      <c r="H30" s="68">
        <f t="shared" ref="H30:L30" si="2">SUM(H25:H29)</f>
        <v>-18984.13738</v>
      </c>
      <c r="I30" s="68"/>
      <c r="J30" s="68">
        <f t="shared" si="2"/>
        <v>-10906.86262</v>
      </c>
      <c r="K30" s="68"/>
      <c r="L30" s="68">
        <f t="shared" si="2"/>
        <v>-25604</v>
      </c>
      <c r="M30" s="64"/>
      <c r="N30" s="68">
        <f>SUM(F30:L30)</f>
        <v>-72880</v>
      </c>
      <c r="O30" s="65"/>
      <c r="P30" s="68">
        <f t="shared" ref="P30:T30" si="3">SUM(P25:P29)</f>
        <v>-19575.535152074448</v>
      </c>
      <c r="Q30" s="64"/>
      <c r="R30" s="68">
        <f t="shared" si="3"/>
        <v>-14598.430387929566</v>
      </c>
      <c r="S30" s="64"/>
      <c r="T30" s="68">
        <f t="shared" si="3"/>
        <v>-14678.869392768298</v>
      </c>
      <c r="U30" s="153">
        <v>-21373</v>
      </c>
      <c r="V30" s="153"/>
      <c r="W30" s="154">
        <v>-70225.500790344449</v>
      </c>
    </row>
    <row r="31" spans="1:23" ht="8.1" customHeight="1" x14ac:dyDescent="0.2">
      <c r="A31" s="60"/>
      <c r="B31" s="61"/>
      <c r="C31" s="62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49"/>
      <c r="V31" s="149"/>
      <c r="W31" s="149"/>
    </row>
    <row r="32" spans="1:23" ht="15" customHeight="1" x14ac:dyDescent="0.2">
      <c r="A32" s="57"/>
      <c r="B32" s="170" t="s">
        <v>66</v>
      </c>
      <c r="C32" s="170"/>
      <c r="D32" s="64">
        <f>D30+D21</f>
        <v>40369</v>
      </c>
      <c r="E32" s="65"/>
      <c r="F32" s="64">
        <f>F30+F21</f>
        <v>-8873</v>
      </c>
      <c r="G32" s="64"/>
      <c r="H32" s="64">
        <f t="shared" ref="H32:L32" si="4">H30+H21</f>
        <v>4190.8626199999999</v>
      </c>
      <c r="I32" s="64"/>
      <c r="J32" s="64">
        <f t="shared" si="4"/>
        <v>1193.1373800000001</v>
      </c>
      <c r="K32" s="64"/>
      <c r="L32" s="64">
        <f t="shared" si="4"/>
        <v>-2355</v>
      </c>
      <c r="M32" s="64"/>
      <c r="N32" s="58">
        <f>SUM(F32:L32)</f>
        <v>-5844</v>
      </c>
      <c r="O32" s="65"/>
      <c r="P32" s="64">
        <f t="shared" ref="P32:T32" si="5">P30+P21</f>
        <v>-4123.961245998089</v>
      </c>
      <c r="Q32" s="64"/>
      <c r="R32" s="64">
        <f t="shared" si="5"/>
        <v>3186.5974743809238</v>
      </c>
      <c r="S32" s="64"/>
      <c r="T32" s="64">
        <f t="shared" si="5"/>
        <v>8372.0208937081698</v>
      </c>
      <c r="U32" s="152">
        <v>7565</v>
      </c>
      <c r="V32" s="152"/>
      <c r="W32" s="146">
        <v>14996</v>
      </c>
    </row>
    <row r="33" spans="1:23" ht="8.1" customHeight="1" x14ac:dyDescent="0.2">
      <c r="A33" s="60"/>
      <c r="B33" s="61"/>
      <c r="C33" s="62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49"/>
      <c r="V33" s="149"/>
      <c r="W33" s="149"/>
    </row>
    <row r="34" spans="1:23" ht="15" customHeight="1" x14ac:dyDescent="0.2">
      <c r="A34" s="60"/>
      <c r="B34" s="61"/>
      <c r="C34" s="20" t="s">
        <v>67</v>
      </c>
      <c r="D34" s="21">
        <v>-27307</v>
      </c>
      <c r="E34" s="22"/>
      <c r="F34" s="21">
        <v>-8606</v>
      </c>
      <c r="G34" s="70"/>
      <c r="H34" s="21">
        <v>-5095</v>
      </c>
      <c r="I34" s="21"/>
      <c r="J34" s="21">
        <v>-6772</v>
      </c>
      <c r="K34" s="21"/>
      <c r="L34" s="21">
        <v>-7247</v>
      </c>
      <c r="M34" s="21"/>
      <c r="N34" s="21">
        <f>SUM(F34:L34)</f>
        <v>-27720</v>
      </c>
      <c r="O34" s="22"/>
      <c r="P34" s="21">
        <v>-8376.5130114384756</v>
      </c>
      <c r="Q34" s="21"/>
      <c r="R34" s="21">
        <v>-4982.3914719979548</v>
      </c>
      <c r="S34" s="21"/>
      <c r="T34" s="21">
        <v>-4431</v>
      </c>
      <c r="U34" s="148">
        <v>-2491.9783614633261</v>
      </c>
      <c r="V34" s="148"/>
      <c r="W34" s="148">
        <v>-20282</v>
      </c>
    </row>
    <row r="35" spans="1:23" ht="15" customHeight="1" x14ac:dyDescent="0.2">
      <c r="A35" s="60"/>
      <c r="B35" s="61"/>
      <c r="C35" s="20" t="s">
        <v>68</v>
      </c>
      <c r="D35" s="21">
        <v>19026</v>
      </c>
      <c r="E35" s="22"/>
      <c r="F35" s="21">
        <v>3969</v>
      </c>
      <c r="G35" s="70"/>
      <c r="H35" s="21">
        <v>3878</v>
      </c>
      <c r="I35" s="21"/>
      <c r="J35" s="21">
        <v>5337</v>
      </c>
      <c r="K35" s="21"/>
      <c r="L35" s="21">
        <v>5715</v>
      </c>
      <c r="M35" s="21"/>
      <c r="N35" s="21">
        <f>SUM(F35:L35)</f>
        <v>18899</v>
      </c>
      <c r="O35" s="22"/>
      <c r="P35" s="21">
        <v>6120.6784111840952</v>
      </c>
      <c r="Q35" s="21"/>
      <c r="R35" s="21">
        <v>2361.3496109937605</v>
      </c>
      <c r="S35" s="21"/>
      <c r="T35" s="21">
        <v>3288</v>
      </c>
      <c r="U35" s="21">
        <v>3297</v>
      </c>
      <c r="V35" s="148"/>
      <c r="W35" s="148">
        <v>15067</v>
      </c>
    </row>
    <row r="36" spans="1:23" ht="8.1" customHeight="1" x14ac:dyDescent="0.2">
      <c r="A36" s="60"/>
      <c r="B36" s="61"/>
      <c r="C36" s="62"/>
      <c r="D36" s="62"/>
      <c r="E36" s="63"/>
      <c r="F36" s="62"/>
      <c r="G36" s="19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62"/>
      <c r="S36" s="63"/>
      <c r="T36" s="62"/>
      <c r="U36" s="147"/>
      <c r="V36" s="147"/>
      <c r="W36" s="147"/>
    </row>
    <row r="37" spans="1:23" ht="15" customHeight="1" x14ac:dyDescent="0.2">
      <c r="A37" s="60"/>
      <c r="B37" s="169" t="s">
        <v>69</v>
      </c>
      <c r="C37" s="169"/>
      <c r="D37" s="69">
        <f>D32+D34+D35</f>
        <v>32088</v>
      </c>
      <c r="E37" s="59"/>
      <c r="F37" s="69">
        <f>F32+F34+F35</f>
        <v>-13510</v>
      </c>
      <c r="G37" s="99"/>
      <c r="H37" s="69">
        <f>H32+H34+H35</f>
        <v>2973.8626199999999</v>
      </c>
      <c r="I37" s="58"/>
      <c r="J37" s="69">
        <f>J32+J34+J35</f>
        <v>-241.86261999999988</v>
      </c>
      <c r="K37" s="58"/>
      <c r="L37" s="69">
        <f>L32+L34+L35</f>
        <v>-3887</v>
      </c>
      <c r="M37" s="58"/>
      <c r="N37" s="69">
        <f>SUM(F37:L37)</f>
        <v>-14665</v>
      </c>
      <c r="O37" s="59"/>
      <c r="P37" s="69">
        <f>P32+P34+P35</f>
        <v>-6379.7958462524693</v>
      </c>
      <c r="Q37" s="58"/>
      <c r="R37" s="69">
        <f>R32+R34+R35</f>
        <v>565.55561337672953</v>
      </c>
      <c r="S37" s="58"/>
      <c r="T37" s="69">
        <f>T32+T34+T35</f>
        <v>7229.0208937081698</v>
      </c>
      <c r="U37" s="154">
        <v>8370</v>
      </c>
      <c r="V37" s="154"/>
      <c r="W37" s="154">
        <v>9782</v>
      </c>
    </row>
    <row r="38" spans="1:23" ht="8.1" customHeight="1" x14ac:dyDescent="0.2">
      <c r="A38" s="60"/>
      <c r="B38" s="61"/>
      <c r="C38" s="62"/>
      <c r="D38" s="62"/>
      <c r="E38" s="63"/>
      <c r="F38" s="62"/>
      <c r="G38" s="19"/>
      <c r="H38" s="62"/>
      <c r="I38" s="63"/>
      <c r="J38" s="62"/>
      <c r="K38" s="63"/>
      <c r="L38" s="62"/>
      <c r="M38" s="63"/>
      <c r="N38" s="62"/>
      <c r="O38" s="63"/>
      <c r="P38" s="62"/>
      <c r="Q38" s="63"/>
      <c r="R38" s="62"/>
      <c r="S38" s="63"/>
      <c r="T38" s="62"/>
      <c r="U38" s="147"/>
      <c r="V38" s="147"/>
      <c r="W38" s="147"/>
    </row>
    <row r="39" spans="1:23" ht="15" customHeight="1" x14ac:dyDescent="0.2">
      <c r="A39" s="60"/>
      <c r="B39" s="61"/>
      <c r="C39" s="20" t="s">
        <v>70</v>
      </c>
      <c r="D39" s="70"/>
      <c r="E39" s="71"/>
      <c r="F39" s="70"/>
      <c r="G39" s="70"/>
      <c r="H39" s="70"/>
      <c r="I39" s="70"/>
      <c r="J39" s="70"/>
      <c r="K39" s="70"/>
      <c r="L39" s="70"/>
      <c r="M39" s="70"/>
      <c r="N39" s="70"/>
      <c r="O39" s="71"/>
      <c r="P39" s="21"/>
      <c r="Q39" s="70"/>
      <c r="R39" s="21"/>
      <c r="S39" s="70"/>
      <c r="T39" s="21"/>
      <c r="U39" s="155"/>
      <c r="V39" s="155"/>
      <c r="W39" s="148"/>
    </row>
    <row r="40" spans="1:23" ht="15" customHeight="1" x14ac:dyDescent="0.2">
      <c r="A40" s="60"/>
      <c r="B40" s="61"/>
      <c r="C40" s="20" t="s">
        <v>71</v>
      </c>
      <c r="D40" s="70">
        <v>-679</v>
      </c>
      <c r="E40" s="71"/>
      <c r="F40" s="70">
        <v>-1662</v>
      </c>
      <c r="G40" s="70"/>
      <c r="H40" s="70">
        <v>-27</v>
      </c>
      <c r="I40" s="70"/>
      <c r="J40" s="70">
        <v>195</v>
      </c>
      <c r="K40" s="70"/>
      <c r="L40" s="70">
        <v>582</v>
      </c>
      <c r="M40" s="70"/>
      <c r="N40" s="21">
        <f>SUM(F40:L40)</f>
        <v>-912</v>
      </c>
      <c r="O40" s="71"/>
      <c r="P40" s="21">
        <v>-1863.5201502504642</v>
      </c>
      <c r="Q40" s="70"/>
      <c r="R40" s="21">
        <v>888.12015025046423</v>
      </c>
      <c r="S40" s="70"/>
      <c r="T40" s="21">
        <v>572</v>
      </c>
      <c r="U40" s="155">
        <v>-510</v>
      </c>
      <c r="V40" s="155"/>
      <c r="W40" s="148">
        <v>-912</v>
      </c>
    </row>
    <row r="41" spans="1:23" ht="15" customHeight="1" x14ac:dyDescent="0.2">
      <c r="A41" s="60"/>
      <c r="B41" s="61"/>
      <c r="C41" s="20" t="s">
        <v>72</v>
      </c>
      <c r="D41" s="23">
        <v>1906</v>
      </c>
      <c r="E41" s="22"/>
      <c r="F41" s="23">
        <v>0</v>
      </c>
      <c r="G41" s="70"/>
      <c r="H41" s="23">
        <v>1881</v>
      </c>
      <c r="I41" s="21"/>
      <c r="J41" s="23">
        <v>-1881</v>
      </c>
      <c r="K41" s="21"/>
      <c r="L41" s="23">
        <v>2611</v>
      </c>
      <c r="M41" s="21"/>
      <c r="N41" s="23">
        <f>SUM(F41:L41)</f>
        <v>2611</v>
      </c>
      <c r="O41" s="22"/>
      <c r="P41" s="23">
        <v>0</v>
      </c>
      <c r="Q41" s="21"/>
      <c r="R41" s="23">
        <v>0</v>
      </c>
      <c r="S41" s="21"/>
      <c r="T41" s="23"/>
      <c r="U41" s="151">
        <v>0</v>
      </c>
      <c r="V41" s="151"/>
      <c r="W41" s="151">
        <v>0</v>
      </c>
    </row>
    <row r="42" spans="1:23" ht="8.1" customHeight="1" x14ac:dyDescent="0.2">
      <c r="A42" s="60"/>
      <c r="B42" s="61"/>
      <c r="C42" s="62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49"/>
      <c r="V42" s="149"/>
      <c r="W42" s="149"/>
    </row>
    <row r="43" spans="1:23" ht="15" customHeight="1" x14ac:dyDescent="0.2">
      <c r="A43" s="60"/>
      <c r="B43" s="169" t="s">
        <v>120</v>
      </c>
      <c r="C43" s="169"/>
      <c r="D43" s="64">
        <f>D37+D40+D41</f>
        <v>33315</v>
      </c>
      <c r="E43" s="65"/>
      <c r="F43" s="64">
        <f>F37+F40+F41</f>
        <v>-15172</v>
      </c>
      <c r="G43" s="99"/>
      <c r="H43" s="64">
        <f>H37+H40+H41</f>
        <v>4827.8626199999999</v>
      </c>
      <c r="I43" s="64"/>
      <c r="J43" s="64">
        <f>J37+J40+J41</f>
        <v>-1927.8626199999999</v>
      </c>
      <c r="K43" s="64"/>
      <c r="L43" s="64">
        <f>L37+L40+L41</f>
        <v>-694</v>
      </c>
      <c r="M43" s="64"/>
      <c r="N43" s="58">
        <f>SUM(F43:L43)</f>
        <v>-12966</v>
      </c>
      <c r="O43" s="65"/>
      <c r="P43" s="64">
        <f>P37+P40+P41</f>
        <v>-8243.3159965029336</v>
      </c>
      <c r="Q43" s="64"/>
      <c r="R43" s="64">
        <f>R37+R40+R41</f>
        <v>1453.6757636271936</v>
      </c>
      <c r="S43" s="64"/>
      <c r="T43" s="64">
        <f>T37+T40+T41</f>
        <v>7801.0208937081698</v>
      </c>
      <c r="U43" s="152">
        <v>7860</v>
      </c>
      <c r="V43" s="152"/>
      <c r="W43" s="146">
        <v>8870</v>
      </c>
    </row>
    <row r="44" spans="1:23" ht="8.1" customHeight="1" x14ac:dyDescent="0.2">
      <c r="A44" s="60"/>
      <c r="B44" s="61"/>
      <c r="C44" s="62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49"/>
      <c r="V44" s="149"/>
      <c r="W44" s="149"/>
    </row>
    <row r="45" spans="1:23" ht="15" customHeight="1" x14ac:dyDescent="0.2">
      <c r="A45" s="60"/>
      <c r="B45" s="169" t="s">
        <v>121</v>
      </c>
      <c r="C45" s="16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49"/>
      <c r="V45" s="149"/>
      <c r="W45" s="149"/>
    </row>
    <row r="46" spans="1:23" ht="8.1" customHeight="1" x14ac:dyDescent="0.2">
      <c r="A46" s="60"/>
      <c r="B46" s="61"/>
      <c r="C46" s="62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49"/>
      <c r="V46" s="149"/>
      <c r="W46" s="149"/>
    </row>
    <row r="47" spans="1:23" ht="15" customHeight="1" x14ac:dyDescent="0.2">
      <c r="A47" s="60"/>
      <c r="B47" s="61"/>
      <c r="C47" s="20" t="s">
        <v>122</v>
      </c>
      <c r="D47" s="100">
        <v>0</v>
      </c>
      <c r="E47" s="71"/>
      <c r="F47" s="100">
        <v>17531</v>
      </c>
      <c r="G47" s="70"/>
      <c r="H47" s="100">
        <v>0</v>
      </c>
      <c r="I47" s="70"/>
      <c r="J47" s="100">
        <v>7609</v>
      </c>
      <c r="K47" s="70"/>
      <c r="L47" s="100">
        <v>-471</v>
      </c>
      <c r="M47" s="70"/>
      <c r="N47" s="100">
        <f>SUM(F47:L47)</f>
        <v>24669</v>
      </c>
      <c r="O47" s="71"/>
      <c r="P47" s="23">
        <v>7422.5</v>
      </c>
      <c r="Q47" s="70"/>
      <c r="R47" s="23">
        <v>0</v>
      </c>
      <c r="S47" s="70"/>
      <c r="T47" s="23">
        <v>0</v>
      </c>
      <c r="U47" s="156">
        <v>0</v>
      </c>
      <c r="V47" s="156"/>
      <c r="W47" s="151">
        <v>7423</v>
      </c>
    </row>
    <row r="48" spans="1:23" ht="8.1" customHeight="1" x14ac:dyDescent="0.2">
      <c r="A48" s="60"/>
      <c r="B48" s="94"/>
      <c r="C48" s="62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49"/>
      <c r="V48" s="149"/>
      <c r="W48" s="149"/>
    </row>
    <row r="49" spans="1:23" ht="15" customHeight="1" x14ac:dyDescent="0.2">
      <c r="A49" s="60"/>
      <c r="B49" s="169" t="s">
        <v>123</v>
      </c>
      <c r="C49" s="169"/>
      <c r="D49" s="101">
        <f>D47</f>
        <v>0</v>
      </c>
      <c r="E49" s="102"/>
      <c r="F49" s="101">
        <f>F47</f>
        <v>17531</v>
      </c>
      <c r="G49" s="101"/>
      <c r="H49" s="101">
        <f t="shared" ref="H49" si="6">H47</f>
        <v>0</v>
      </c>
      <c r="I49" s="101"/>
      <c r="J49" s="101">
        <f>J47</f>
        <v>7609</v>
      </c>
      <c r="K49" s="101"/>
      <c r="L49" s="101">
        <f>L47</f>
        <v>-471</v>
      </c>
      <c r="M49" s="101"/>
      <c r="N49" s="101">
        <f>N47</f>
        <v>24669</v>
      </c>
      <c r="O49" s="102"/>
      <c r="P49" s="69">
        <f>P47</f>
        <v>7422.5</v>
      </c>
      <c r="Q49" s="101"/>
      <c r="R49" s="69">
        <f>R47</f>
        <v>0</v>
      </c>
      <c r="S49" s="101"/>
      <c r="T49" s="69">
        <f>T47</f>
        <v>0</v>
      </c>
      <c r="U49" s="157">
        <v>0</v>
      </c>
      <c r="V49" s="157"/>
      <c r="W49" s="154">
        <v>7423</v>
      </c>
    </row>
    <row r="50" spans="1:23" ht="8.1" customHeight="1" x14ac:dyDescent="0.2">
      <c r="A50" s="60"/>
      <c r="B50" s="61"/>
      <c r="C50" s="62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49"/>
      <c r="V50" s="149"/>
      <c r="W50" s="149"/>
    </row>
    <row r="51" spans="1:23" ht="15" customHeight="1" thickBot="1" x14ac:dyDescent="0.25">
      <c r="A51" s="60"/>
      <c r="B51" s="170" t="s">
        <v>73</v>
      </c>
      <c r="C51" s="170"/>
      <c r="D51" s="103">
        <f>D49+D43</f>
        <v>33315</v>
      </c>
      <c r="E51" s="65"/>
      <c r="F51" s="103">
        <f>F49+F43</f>
        <v>2359</v>
      </c>
      <c r="G51" s="99"/>
      <c r="H51" s="103">
        <f>H49+H43</f>
        <v>4827.8626199999999</v>
      </c>
      <c r="I51" s="64"/>
      <c r="J51" s="103">
        <f>J49+J43</f>
        <v>5681.1373800000001</v>
      </c>
      <c r="K51" s="64"/>
      <c r="L51" s="103">
        <f>L49+L43</f>
        <v>-1165</v>
      </c>
      <c r="M51" s="64"/>
      <c r="N51" s="103">
        <f>SUM(F51:L51)</f>
        <v>11703</v>
      </c>
      <c r="O51" s="65"/>
      <c r="P51" s="104">
        <f>P49+P43</f>
        <v>-820.81599650293356</v>
      </c>
      <c r="Q51" s="64"/>
      <c r="R51" s="104">
        <f>R49+R43</f>
        <v>1453.6757636271936</v>
      </c>
      <c r="S51" s="64"/>
      <c r="T51" s="104">
        <f>T49+T43</f>
        <v>7801.0208937081698</v>
      </c>
      <c r="U51" s="158">
        <v>7860</v>
      </c>
      <c r="V51" s="158"/>
      <c r="W51" s="159">
        <v>16293</v>
      </c>
    </row>
    <row r="52" spans="1:23" ht="13.5" thickTop="1" x14ac:dyDescent="0.2"/>
    <row r="53" spans="1:23" s="172" customFormat="1" x14ac:dyDescent="0.2">
      <c r="E53" s="173"/>
    </row>
  </sheetData>
  <mergeCells count="15">
    <mergeCell ref="B2:C2"/>
    <mergeCell ref="B4:C4"/>
    <mergeCell ref="B5:C5"/>
    <mergeCell ref="D8:W8"/>
    <mergeCell ref="D9:W9"/>
    <mergeCell ref="B45:C45"/>
    <mergeCell ref="B49:C49"/>
    <mergeCell ref="B51:C51"/>
    <mergeCell ref="B17:C17"/>
    <mergeCell ref="B21:C21"/>
    <mergeCell ref="B23:C23"/>
    <mergeCell ref="B32:C32"/>
    <mergeCell ref="B37:C37"/>
    <mergeCell ref="B43:C43"/>
    <mergeCell ref="B13:C1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N11 D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5"/>
  <sheetViews>
    <sheetView showGridLines="0" tabSelected="1" workbookViewId="0">
      <selection activeCell="U15" sqref="U15"/>
    </sheetView>
  </sheetViews>
  <sheetFormatPr defaultRowHeight="12.75" x14ac:dyDescent="0.2"/>
  <cols>
    <col min="1" max="1" width="1.7109375" style="131" customWidth="1"/>
    <col min="2" max="2" width="36.140625" style="94" bestFit="1" customWidth="1"/>
    <col min="3" max="3" width="8.7109375" style="94" customWidth="1"/>
    <col min="4" max="4" width="2.7109375" style="94" customWidth="1"/>
    <col min="5" max="5" width="8.7109375" style="94" customWidth="1"/>
    <col min="6" max="6" width="1" style="94" customWidth="1"/>
    <col min="7" max="7" width="8.7109375" style="94" customWidth="1"/>
    <col min="8" max="8" width="1" style="94" customWidth="1"/>
    <col min="9" max="9" width="8.7109375" style="94" customWidth="1"/>
    <col min="10" max="10" width="1" style="94" customWidth="1"/>
    <col min="11" max="11" width="8.7109375" style="94" customWidth="1"/>
    <col min="12" max="12" width="1" style="94" customWidth="1"/>
    <col min="13" max="13" width="8.7109375" style="94" customWidth="1"/>
    <col min="14" max="14" width="2.7109375" style="94" customWidth="1"/>
    <col min="15" max="15" width="8.7109375" style="94" customWidth="1"/>
    <col min="16" max="16" width="1" style="94" customWidth="1"/>
    <col min="17" max="17" width="8.7109375" style="94" customWidth="1"/>
    <col min="18" max="18" width="1" style="94" customWidth="1"/>
    <col min="19" max="19" width="8.7109375" style="94" customWidth="1"/>
    <col min="20" max="20" width="1" style="94" customWidth="1"/>
    <col min="21" max="21" width="8.7109375" style="94" customWidth="1"/>
    <col min="22" max="22" width="1" style="94" customWidth="1"/>
    <col min="23" max="23" width="8.7109375" style="94" customWidth="1"/>
    <col min="24" max="16384" width="9.140625" style="94"/>
  </cols>
  <sheetData>
    <row r="1" spans="1:66" x14ac:dyDescent="0.2">
      <c r="A1" s="1"/>
    </row>
    <row r="2" spans="1:66" x14ac:dyDescent="0.2">
      <c r="A2" s="1"/>
      <c r="B2" s="167" t="s">
        <v>1</v>
      </c>
      <c r="C2" s="167"/>
      <c r="D2" s="167"/>
      <c r="E2" s="167"/>
    </row>
    <row r="3" spans="1:66" x14ac:dyDescent="0.2">
      <c r="A3" s="1"/>
      <c r="B3" s="6"/>
      <c r="E3" s="6"/>
    </row>
    <row r="4" spans="1:66" ht="15" customHeight="1" x14ac:dyDescent="0.2">
      <c r="A4" s="1"/>
      <c r="B4" s="171" t="s">
        <v>150</v>
      </c>
      <c r="C4" s="171"/>
      <c r="D4" s="171"/>
      <c r="E4" s="171"/>
    </row>
    <row r="5" spans="1:66" ht="15" customHeight="1" x14ac:dyDescent="0.2">
      <c r="A5" s="1"/>
      <c r="B5" s="168" t="s">
        <v>3</v>
      </c>
      <c r="C5" s="168"/>
      <c r="D5" s="168"/>
      <c r="E5" s="168"/>
    </row>
    <row r="6" spans="1:66" s="93" customFormat="1" ht="15" customHeight="1" x14ac:dyDescent="0.2">
      <c r="A6" s="2"/>
      <c r="B6" s="50" t="s">
        <v>146</v>
      </c>
      <c r="C6" s="15"/>
      <c r="D6" s="7"/>
      <c r="F6" s="7"/>
      <c r="G6" s="51"/>
      <c r="H6" s="7"/>
      <c r="I6" s="15"/>
      <c r="J6" s="7"/>
      <c r="K6" s="15"/>
      <c r="L6" s="7"/>
      <c r="M6" s="15"/>
      <c r="N6" s="7"/>
      <c r="O6" s="15"/>
      <c r="P6" s="7"/>
      <c r="Q6" s="15"/>
      <c r="R6" s="7"/>
      <c r="S6" s="15"/>
      <c r="T6" s="7"/>
      <c r="U6" s="15"/>
      <c r="V6" s="7"/>
      <c r="W6" s="15"/>
    </row>
    <row r="7" spans="1:66" s="93" customFormat="1" ht="9.9499999999999993" customHeight="1" x14ac:dyDescent="0.2">
      <c r="A7" s="2"/>
      <c r="B7" s="50"/>
      <c r="C7" s="15"/>
      <c r="D7" s="7"/>
      <c r="F7" s="7"/>
      <c r="G7" s="51"/>
      <c r="H7" s="7"/>
      <c r="I7" s="15"/>
      <c r="J7" s="7"/>
      <c r="K7" s="15"/>
      <c r="L7" s="7"/>
      <c r="M7" s="15"/>
      <c r="N7" s="7"/>
      <c r="O7" s="15"/>
      <c r="P7" s="7"/>
      <c r="Q7" s="15"/>
      <c r="R7" s="7"/>
      <c r="S7" s="15"/>
      <c r="T7" s="7"/>
      <c r="U7" s="15"/>
      <c r="V7" s="7"/>
      <c r="W7" s="15"/>
    </row>
    <row r="8" spans="1:66" ht="15" customHeight="1" x14ac:dyDescent="0.2">
      <c r="A8" s="1"/>
      <c r="C8" s="166" t="s">
        <v>151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</row>
    <row r="9" spans="1:66" ht="9.9499999999999993" customHeight="1" x14ac:dyDescent="0.2">
      <c r="A9" s="1"/>
      <c r="E9" s="51"/>
      <c r="F9" s="51"/>
      <c r="G9" s="51"/>
      <c r="H9" s="17"/>
      <c r="I9" s="51"/>
      <c r="J9" s="17"/>
      <c r="K9" s="51"/>
      <c r="L9" s="17"/>
    </row>
    <row r="10" spans="1:66" ht="15" customHeight="1" x14ac:dyDescent="0.2">
      <c r="A10" s="1"/>
      <c r="C10" s="163">
        <v>2018</v>
      </c>
      <c r="D10" s="107"/>
      <c r="E10" s="16" t="s">
        <v>114</v>
      </c>
      <c r="F10" s="16"/>
      <c r="G10" s="16" t="s">
        <v>115</v>
      </c>
      <c r="H10" s="16"/>
      <c r="I10" s="16" t="s">
        <v>52</v>
      </c>
      <c r="J10" s="16"/>
      <c r="K10" s="16" t="s">
        <v>116</v>
      </c>
      <c r="L10" s="16"/>
      <c r="M10" s="16" t="s">
        <v>117</v>
      </c>
      <c r="N10" s="107"/>
      <c r="O10" s="16" t="s">
        <v>118</v>
      </c>
      <c r="P10" s="16"/>
      <c r="Q10" s="54" t="s">
        <v>119</v>
      </c>
      <c r="R10" s="16"/>
      <c r="S10" s="54" t="s">
        <v>53</v>
      </c>
      <c r="T10" s="16"/>
      <c r="U10" s="16" t="s">
        <v>142</v>
      </c>
      <c r="V10" s="16"/>
      <c r="W10" s="162" t="s">
        <v>143</v>
      </c>
    </row>
    <row r="11" spans="1:66" ht="15" customHeight="1" x14ac:dyDescent="0.2">
      <c r="A11" s="1"/>
      <c r="B11" s="108" t="s">
        <v>124</v>
      </c>
      <c r="F11" s="109"/>
      <c r="H11" s="107"/>
      <c r="J11" s="107"/>
      <c r="L11" s="107"/>
      <c r="U11" s="107"/>
      <c r="W11" s="107"/>
      <c r="X11" s="109"/>
      <c r="AA11" s="107"/>
      <c r="AE11" s="107"/>
      <c r="AI11" s="107"/>
      <c r="BJ11" s="19"/>
      <c r="BN11" s="19"/>
    </row>
    <row r="12" spans="1:66" ht="15" customHeight="1" x14ac:dyDescent="0.2">
      <c r="A12" s="14"/>
      <c r="B12" s="110" t="s">
        <v>125</v>
      </c>
      <c r="C12" s="111">
        <f>'DRE combinado'!D51</f>
        <v>33315</v>
      </c>
      <c r="D12" s="107"/>
      <c r="E12" s="111">
        <f>'DRE combinado'!F51</f>
        <v>2359</v>
      </c>
      <c r="F12" s="112"/>
      <c r="G12" s="111">
        <f>'DRE combinado'!H51</f>
        <v>4827.8626199999999</v>
      </c>
      <c r="H12" s="113"/>
      <c r="I12" s="111">
        <f>'DRE combinado'!J51</f>
        <v>5681.1373800000001</v>
      </c>
      <c r="J12" s="113"/>
      <c r="K12" s="111">
        <f>'DRE combinado'!L51</f>
        <v>-1165</v>
      </c>
      <c r="L12" s="113"/>
      <c r="M12" s="111">
        <f>'DRE combinado'!N51</f>
        <v>11703</v>
      </c>
      <c r="N12" s="107"/>
      <c r="O12" s="111">
        <f>'DRE combinado'!P51</f>
        <v>-820.81599650293356</v>
      </c>
      <c r="P12" s="111"/>
      <c r="Q12" s="111">
        <f>'DRE combinado'!R51</f>
        <v>1453.6757636271936</v>
      </c>
      <c r="R12" s="111"/>
      <c r="S12" s="111">
        <f>'DRE combinado'!T51</f>
        <v>7801.0208937081698</v>
      </c>
      <c r="T12" s="111"/>
      <c r="U12" s="111">
        <f>'DRE combinado'!U51</f>
        <v>7860</v>
      </c>
      <c r="V12" s="111"/>
      <c r="W12" s="111">
        <f>'DRE combinado'!W51</f>
        <v>16293</v>
      </c>
      <c r="X12" s="109"/>
      <c r="AA12" s="114"/>
      <c r="AE12" s="114"/>
      <c r="AF12" s="115">
        <v>632.85976712419506</v>
      </c>
      <c r="AI12" s="114"/>
      <c r="BJ12" s="19"/>
      <c r="BN12" s="19"/>
    </row>
    <row r="13" spans="1:66" ht="15" customHeight="1" x14ac:dyDescent="0.2">
      <c r="A13" s="14"/>
      <c r="B13" s="116" t="s">
        <v>126</v>
      </c>
      <c r="C13" s="161">
        <v>7660</v>
      </c>
      <c r="D13" s="107"/>
      <c r="E13" s="117">
        <v>1243.4901092844166</v>
      </c>
      <c r="F13" s="118"/>
      <c r="G13" s="117">
        <v>1307.5098907155834</v>
      </c>
      <c r="H13" s="117"/>
      <c r="I13" s="117">
        <v>1308</v>
      </c>
      <c r="J13" s="117"/>
      <c r="K13" s="117">
        <v>1409</v>
      </c>
      <c r="L13" s="117"/>
      <c r="M13" s="161">
        <v>5267.9871285908266</v>
      </c>
      <c r="N13" s="107"/>
      <c r="O13" s="117">
        <v>2874.2289578749214</v>
      </c>
      <c r="P13" s="117"/>
      <c r="Q13" s="117">
        <v>2680.7710421250786</v>
      </c>
      <c r="R13" s="117"/>
      <c r="S13" s="117">
        <v>2967</v>
      </c>
      <c r="T13" s="117"/>
      <c r="U13" s="117">
        <v>3237</v>
      </c>
      <c r="V13" s="117"/>
      <c r="W13" s="117">
        <v>11759</v>
      </c>
      <c r="X13" s="109"/>
      <c r="AA13" s="119"/>
      <c r="AE13" s="119"/>
      <c r="AF13" s="120">
        <v>5555</v>
      </c>
      <c r="AI13" s="119"/>
      <c r="BJ13" s="19"/>
      <c r="BN13" s="19"/>
    </row>
    <row r="14" spans="1:66" ht="15" customHeight="1" x14ac:dyDescent="0.2">
      <c r="A14" s="1"/>
      <c r="B14" s="116" t="s">
        <v>127</v>
      </c>
      <c r="C14" s="117">
        <f>-'DRE combinado'!D34-'DRE combinado'!D35</f>
        <v>8281</v>
      </c>
      <c r="D14" s="107"/>
      <c r="E14" s="117">
        <f>-'DRE combinado'!F34-'DRE combinado'!F35</f>
        <v>4637</v>
      </c>
      <c r="F14" s="118"/>
      <c r="G14" s="117">
        <f>-'DRE combinado'!H34-'DRE combinado'!H35</f>
        <v>1217</v>
      </c>
      <c r="H14" s="117"/>
      <c r="I14" s="117">
        <f>-'DRE combinado'!J34-'DRE combinado'!J35</f>
        <v>1435</v>
      </c>
      <c r="J14" s="117"/>
      <c r="K14" s="117">
        <f>-'DRE combinado'!L34-'DRE combinado'!L35</f>
        <v>1532</v>
      </c>
      <c r="L14" s="117"/>
      <c r="M14" s="117">
        <f>-'DRE combinado'!N34-'DRE combinado'!N35</f>
        <v>8821</v>
      </c>
      <c r="N14" s="107"/>
      <c r="O14" s="117">
        <f>-'DRE combinado'!P34-'DRE combinado'!P35</f>
        <v>2255.8346002543803</v>
      </c>
      <c r="P14" s="117"/>
      <c r="Q14" s="117">
        <f>-'DRE combinado'!R34-'DRE combinado'!R35</f>
        <v>2621.0418610041943</v>
      </c>
      <c r="R14" s="117"/>
      <c r="S14" s="117">
        <f>-'DRE combinado'!T34-'DRE combinado'!T35</f>
        <v>1143</v>
      </c>
      <c r="T14" s="117"/>
      <c r="U14" s="117">
        <v>-805</v>
      </c>
      <c r="V14" s="117"/>
      <c r="W14" s="117">
        <f>-'DRE combinado'!W34-'DRE combinado'!W35</f>
        <v>5215</v>
      </c>
      <c r="X14" s="109"/>
      <c r="AA14" s="119"/>
      <c r="AE14" s="119"/>
      <c r="AF14" s="120">
        <v>4876.8764612585746</v>
      </c>
      <c r="AI14" s="119"/>
      <c r="BJ14" s="19"/>
      <c r="BN14" s="19"/>
    </row>
    <row r="15" spans="1:66" ht="15" customHeight="1" x14ac:dyDescent="0.2">
      <c r="A15" s="1"/>
      <c r="B15" s="116" t="s">
        <v>128</v>
      </c>
      <c r="C15" s="117">
        <f>-'DRE combinado'!D40-'DRE combinado'!D41</f>
        <v>-1227</v>
      </c>
      <c r="D15" s="107"/>
      <c r="E15" s="117">
        <f>-'DRE combinado'!F40-'DRE combinado'!F41</f>
        <v>1662</v>
      </c>
      <c r="F15" s="118"/>
      <c r="G15" s="117">
        <f>-'DRE combinado'!H40-'DRE combinado'!H41</f>
        <v>-1854</v>
      </c>
      <c r="H15" s="117"/>
      <c r="I15" s="117">
        <f>-'DRE combinado'!J40-'DRE combinado'!J41</f>
        <v>1686</v>
      </c>
      <c r="J15" s="117"/>
      <c r="K15" s="117">
        <f>-'DRE combinado'!L40-'DRE combinado'!L41</f>
        <v>-3193</v>
      </c>
      <c r="L15" s="117"/>
      <c r="M15" s="117">
        <f>-'DRE combinado'!N40-'DRE combinado'!N41</f>
        <v>-1699</v>
      </c>
      <c r="N15" s="107"/>
      <c r="O15" s="117">
        <f>-'DRE combinado'!P40-'DRE combinado'!P41</f>
        <v>1863.5201502504642</v>
      </c>
      <c r="P15" s="117"/>
      <c r="Q15" s="117">
        <f>-'DRE combinado'!R40-'DRE combinado'!R41</f>
        <v>-888.12015025046423</v>
      </c>
      <c r="R15" s="117"/>
      <c r="S15" s="117">
        <f>-'DRE combinado'!T40-'DRE combinado'!T41</f>
        <v>-572</v>
      </c>
      <c r="T15" s="117"/>
      <c r="U15" s="117">
        <f>-'DRE combinado'!U40-'DRE combinado'!U41</f>
        <v>510</v>
      </c>
      <c r="V15" s="117"/>
      <c r="W15" s="117">
        <f>-'DRE combinado'!W40-'DRE combinado'!W41</f>
        <v>912</v>
      </c>
      <c r="X15" s="109"/>
      <c r="AA15" s="119"/>
      <c r="AE15" s="119"/>
      <c r="AF15" s="120">
        <v>975.4</v>
      </c>
      <c r="AI15" s="119"/>
      <c r="BJ15" s="63"/>
      <c r="BN15" s="63"/>
    </row>
    <row r="16" spans="1:66" ht="15" customHeight="1" x14ac:dyDescent="0.2">
      <c r="A16" s="1"/>
      <c r="B16" s="116" t="s">
        <v>129</v>
      </c>
      <c r="C16" s="161">
        <v>7770</v>
      </c>
      <c r="D16" s="107"/>
      <c r="E16" s="121">
        <v>692</v>
      </c>
      <c r="F16" s="121"/>
      <c r="G16" s="122">
        <v>0</v>
      </c>
      <c r="H16" s="121"/>
      <c r="I16" s="122">
        <v>0</v>
      </c>
      <c r="J16" s="121"/>
      <c r="K16" s="122">
        <v>0</v>
      </c>
      <c r="L16" s="121"/>
      <c r="M16" s="161">
        <v>691.89533000000188</v>
      </c>
      <c r="N16" s="107"/>
      <c r="O16" s="122">
        <v>0</v>
      </c>
      <c r="P16" s="122"/>
      <c r="Q16" s="122">
        <v>0</v>
      </c>
      <c r="R16" s="122"/>
      <c r="S16" s="122">
        <v>0</v>
      </c>
      <c r="T16" s="122"/>
      <c r="U16" s="122">
        <v>0</v>
      </c>
      <c r="V16" s="122"/>
      <c r="W16" s="122">
        <v>0</v>
      </c>
      <c r="X16" s="109"/>
      <c r="AA16" s="107"/>
      <c r="AE16" s="107"/>
      <c r="AF16" s="123">
        <v>0</v>
      </c>
      <c r="AI16" s="107"/>
      <c r="BJ16" s="19"/>
      <c r="BN16" s="19"/>
    </row>
    <row r="17" spans="1:66" ht="15" customHeight="1" x14ac:dyDescent="0.2">
      <c r="A17" s="1"/>
      <c r="B17" s="116" t="s">
        <v>130</v>
      </c>
      <c r="C17" s="117">
        <v>-25542</v>
      </c>
      <c r="D17" s="107"/>
      <c r="E17" s="117">
        <f>-'DRE combinado'!F47</f>
        <v>-17531</v>
      </c>
      <c r="F17" s="118"/>
      <c r="G17" s="117">
        <f>-'DRE combinado'!H47</f>
        <v>0</v>
      </c>
      <c r="H17" s="117"/>
      <c r="I17" s="117">
        <f>-'DRE combinado'!J47</f>
        <v>-7609</v>
      </c>
      <c r="J17" s="117"/>
      <c r="K17" s="117">
        <f>-'DRE combinado'!L47</f>
        <v>471</v>
      </c>
      <c r="L17" s="117"/>
      <c r="M17" s="117">
        <f>-'DRE combinado'!N47</f>
        <v>-24669</v>
      </c>
      <c r="N17" s="107"/>
      <c r="O17" s="117">
        <f>-'DRE combinado'!P47</f>
        <v>-7422.5</v>
      </c>
      <c r="P17" s="117"/>
      <c r="Q17" s="117">
        <f>-'DRE combinado'!R47</f>
        <v>0</v>
      </c>
      <c r="R17" s="117"/>
      <c r="S17" s="117">
        <f>-'DRE combinado'!T47</f>
        <v>0</v>
      </c>
      <c r="T17" s="117"/>
      <c r="U17" s="117">
        <f>-'DRE combinado'!U47</f>
        <v>0</v>
      </c>
      <c r="V17" s="117"/>
      <c r="W17" s="117">
        <f>-'DRE combinado'!W47</f>
        <v>-7423</v>
      </c>
      <c r="X17" s="109"/>
      <c r="AA17" s="119"/>
      <c r="AE17" s="119"/>
      <c r="AF17" s="120">
        <v>-7422.5</v>
      </c>
      <c r="AI17" s="119"/>
      <c r="BJ17" s="65"/>
      <c r="BN17" s="65"/>
    </row>
    <row r="18" spans="1:66" ht="15" customHeight="1" thickBot="1" x14ac:dyDescent="0.25">
      <c r="A18" s="1"/>
      <c r="B18" s="110" t="s">
        <v>131</v>
      </c>
      <c r="C18" s="124">
        <f>SUM(C12:C17)</f>
        <v>30257</v>
      </c>
      <c r="D18" s="107"/>
      <c r="E18" s="124">
        <f>SUM(E12:E17)</f>
        <v>-6937.5098907155843</v>
      </c>
      <c r="F18" s="112"/>
      <c r="G18" s="124">
        <f>SUM(G12:G17)</f>
        <v>5498.3725107155833</v>
      </c>
      <c r="H18" s="124">
        <f t="shared" ref="H18:J18" si="0">SUM(H12:H17)</f>
        <v>0</v>
      </c>
      <c r="I18" s="124">
        <f>SUM(I12:I17)</f>
        <v>2501.1373800000001</v>
      </c>
      <c r="J18" s="124">
        <f t="shared" si="0"/>
        <v>0</v>
      </c>
      <c r="K18" s="124">
        <f>SUM(K12:K17)</f>
        <v>-946</v>
      </c>
      <c r="L18" s="125"/>
      <c r="M18" s="124">
        <f>SUM(E18:K18)</f>
        <v>115.99999999999909</v>
      </c>
      <c r="N18" s="107"/>
      <c r="O18" s="124">
        <f>SUM(O12:O17)</f>
        <v>-1249.7322881231676</v>
      </c>
      <c r="P18" s="125"/>
      <c r="Q18" s="124">
        <f>SUM(Q12:Q17)</f>
        <v>5867.3685165060015</v>
      </c>
      <c r="R18" s="125"/>
      <c r="S18" s="124">
        <f>SUM(S12:S17)</f>
        <v>11339.02089370817</v>
      </c>
      <c r="T18" s="125"/>
      <c r="U18" s="124">
        <f>SUM(U12:U17)</f>
        <v>10802</v>
      </c>
      <c r="V18" s="125"/>
      <c r="W18" s="124">
        <f>SUM(W12:W17)</f>
        <v>26756</v>
      </c>
      <c r="X18" s="109"/>
      <c r="AA18" s="126"/>
      <c r="AE18" s="126"/>
      <c r="AF18" s="127">
        <v>4617.6362283827693</v>
      </c>
      <c r="AI18" s="126"/>
      <c r="BJ18" s="109"/>
      <c r="BN18" s="13"/>
    </row>
    <row r="19" spans="1:66" ht="9.9499999999999993" customHeight="1" thickTop="1" x14ac:dyDescent="0.2">
      <c r="A19" s="1"/>
      <c r="D19" s="107"/>
      <c r="F19" s="109"/>
      <c r="H19" s="107"/>
      <c r="J19" s="107"/>
      <c r="L19" s="107"/>
      <c r="N19" s="107"/>
      <c r="P19" s="107"/>
      <c r="T19" s="107"/>
      <c r="U19" s="107"/>
      <c r="V19" s="107"/>
      <c r="W19" s="107"/>
      <c r="X19" s="109"/>
      <c r="AA19" s="126"/>
      <c r="AE19" s="126"/>
      <c r="AF19" s="128"/>
      <c r="AI19" s="126"/>
      <c r="BJ19" s="109"/>
      <c r="BN19" s="13"/>
    </row>
    <row r="20" spans="1:66" ht="15" customHeight="1" x14ac:dyDescent="0.2">
      <c r="A20" s="1"/>
      <c r="B20" s="110" t="s">
        <v>132</v>
      </c>
      <c r="C20" s="129">
        <f>C18/'DRE combinado'!D17</f>
        <v>0.13190545112126389</v>
      </c>
      <c r="D20" s="107"/>
      <c r="E20" s="129">
        <f>E18/'DRE combinado'!F17</f>
        <v>-0.16844340044470413</v>
      </c>
      <c r="F20" s="130"/>
      <c r="G20" s="129">
        <f>G18/'DRE combinado'!H17</f>
        <v>8.443317072396897E-2</v>
      </c>
      <c r="H20" s="129"/>
      <c r="I20" s="129">
        <f>I18/'DRE combinado'!J17</f>
        <v>5.3973616314199398E-2</v>
      </c>
      <c r="J20" s="129"/>
      <c r="K20" s="129">
        <f>K18/'DRE combinado'!L17</f>
        <v>-1.3879718884340567E-2</v>
      </c>
      <c r="L20" s="129"/>
      <c r="M20" s="129">
        <f>M18/'DRE combinado'!N17</f>
        <v>5.253528015796774E-4</v>
      </c>
      <c r="N20" s="107"/>
      <c r="O20" s="129">
        <f>O18/'DRE combinado'!P17</f>
        <v>-2.4314065814045556E-2</v>
      </c>
      <c r="P20" s="129"/>
      <c r="Q20" s="129">
        <f>Q18/'DRE combinado'!R17</f>
        <v>0.11543304925501711</v>
      </c>
      <c r="R20" s="129"/>
      <c r="S20" s="129">
        <f>S18/'DRE combinado'!T17</f>
        <v>0.17898062961072139</v>
      </c>
      <c r="T20" s="129"/>
      <c r="U20" s="129">
        <f>U18/'DRE combinado'!U17</f>
        <v>0.13151678963644775</v>
      </c>
      <c r="V20" s="129"/>
      <c r="W20" s="129">
        <f>W18/'DRE combinado'!W17</f>
        <v>0.1080125306807906</v>
      </c>
      <c r="X20" s="109"/>
      <c r="AA20" s="126"/>
      <c r="AE20" s="126"/>
      <c r="AF20" s="128"/>
      <c r="AI20" s="126"/>
      <c r="BJ20" s="109"/>
      <c r="BN20" s="13"/>
    </row>
    <row r="21" spans="1:66" ht="15" customHeight="1" x14ac:dyDescent="0.2">
      <c r="A21" s="1"/>
      <c r="D21" s="107"/>
      <c r="F21" s="109"/>
      <c r="H21" s="107"/>
      <c r="J21" s="107"/>
      <c r="L21" s="107"/>
      <c r="N21" s="107"/>
      <c r="P21" s="107"/>
      <c r="T21" s="107"/>
      <c r="U21" s="107"/>
      <c r="V21" s="107"/>
      <c r="W21" s="107"/>
      <c r="X21" s="109"/>
      <c r="AA21" s="107"/>
      <c r="AE21" s="107"/>
      <c r="AI21" s="107"/>
      <c r="BJ21" s="13"/>
      <c r="BN21" s="109"/>
    </row>
    <row r="22" spans="1:66" ht="15" customHeight="1" x14ac:dyDescent="0.2">
      <c r="A22" s="1"/>
      <c r="F22" s="109"/>
      <c r="H22" s="107"/>
      <c r="J22" s="107"/>
      <c r="L22" s="107"/>
      <c r="U22" s="107"/>
      <c r="W22" s="107"/>
      <c r="X22" s="109"/>
      <c r="AA22" s="107"/>
      <c r="AE22" s="107"/>
      <c r="AI22" s="107"/>
      <c r="BN22" s="109"/>
    </row>
    <row r="23" spans="1:66" x14ac:dyDescent="0.2">
      <c r="A23" s="26"/>
      <c r="C23" s="165"/>
    </row>
    <row r="24" spans="1:66" x14ac:dyDescent="0.2">
      <c r="A24" s="1"/>
    </row>
    <row r="25" spans="1:66" x14ac:dyDescent="0.2">
      <c r="A25" s="1"/>
    </row>
    <row r="26" spans="1:66" x14ac:dyDescent="0.2">
      <c r="A26" s="1"/>
    </row>
    <row r="27" spans="1:66" x14ac:dyDescent="0.2">
      <c r="A27" s="1"/>
    </row>
    <row r="28" spans="1:66" x14ac:dyDescent="0.2">
      <c r="A28" s="1"/>
    </row>
    <row r="29" spans="1:66" x14ac:dyDescent="0.2">
      <c r="A29" s="1"/>
    </row>
    <row r="30" spans="1:66" x14ac:dyDescent="0.2">
      <c r="A30" s="1"/>
    </row>
    <row r="31" spans="1:66" x14ac:dyDescent="0.2">
      <c r="A31" s="1"/>
    </row>
    <row r="32" spans="1:66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3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30"/>
    </row>
    <row r="50" spans="1:1" x14ac:dyDescent="0.2">
      <c r="A50" s="30"/>
    </row>
    <row r="51" spans="1:1" x14ac:dyDescent="0.2">
      <c r="A51" s="14"/>
    </row>
    <row r="52" spans="1:1" x14ac:dyDescent="0.2">
      <c r="A52" s="14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5" spans="1:1" x14ac:dyDescent="0.2">
      <c r="A65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</sheetData>
  <mergeCells count="4">
    <mergeCell ref="B2:E2"/>
    <mergeCell ref="B4:E4"/>
    <mergeCell ref="B5:E5"/>
    <mergeCell ref="C8:W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10 W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BP combinado</vt:lpstr>
      <vt:lpstr>Fluxo de Caixa combinado</vt:lpstr>
      <vt:lpstr>DRE combinado</vt:lpstr>
      <vt:lpstr>EBITDA Gerencial combinado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2021-05-05T18:56:45Z</dcterms:modified>
</cp:coreProperties>
</file>