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xr:revisionPtr revIDLastSave="0" documentId="13_ncr:1_{7291DFEF-52E3-4086-A38F-762A3DA8A3AC}" xr6:coauthVersionLast="36" xr6:coauthVersionMax="36" xr10:uidLastSave="{00000000-0000-0000-0000-000000000000}"/>
  <bookViews>
    <workbookView xWindow="-120" yWindow="-120" windowWidth="20730" windowHeight="11160" activeTab="2" xr2:uid="{00000000-000D-0000-FFFF-FFFF00000000}"/>
  </bookViews>
  <sheets>
    <sheet name="balance sheet" sheetId="28" r:id="rId1"/>
    <sheet name="statement of cash flows" sheetId="29" r:id="rId2"/>
    <sheet name="income statement" sheetId="27" r:id="rId3"/>
    <sheet name="EBITDA" sheetId="23" r:id="rId4"/>
    <sheet name="Equivalência" sheetId="4" state="hidden" r:id="rId5"/>
    <sheet name="DRE" sheetId="5" state="hidden" r:id="rId6"/>
    <sheet name="DFC" sheetId="6" state="hidden" r:id="rId7"/>
    <sheet name="Resultado 2020" sheetId="8" state="hidden" r:id="rId8"/>
    <sheet name="Resultado 2019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1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0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2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2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3</definedName>
    <definedName name="_AtRisk_SimSetting_ReportOptionCustomItemItemType04" hidden="1">2</definedName>
    <definedName name="_AtRisk_SimSetting_ReportOptionCustomItemItemType05" hidden="1">4</definedName>
    <definedName name="_AtRisk_SimSetting_ReportOptionCustomItemItemType06" hidden="1">2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7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6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8960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8960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xlnm._FilterDatabase" localSheetId="6" hidden="1">DFC!$A$8:$J$80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 localSheetId="6">#REF!</definedName>
    <definedName name="a" localSheetId="5">#REF!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 localSheetId="6">#REF!</definedName>
    <definedName name="aaaa" localSheetId="5">#REF!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>#REF!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 localSheetId="8">#REF!</definedName>
    <definedName name="AREA_A" localSheetId="7">#REF!</definedName>
    <definedName name="AREA_A">#REF!</definedName>
    <definedName name="_xlnm.Print_Area" localSheetId="6">DFC!$B$1:$J$87</definedName>
    <definedName name="_xlnm.Print_Area" localSheetId="5">DRE!$A:$I</definedName>
    <definedName name="_xlnm.Print_Area" localSheetId="8">'Resultado 2019'!$C$1:$T$72</definedName>
    <definedName name="_xlnm.Print_Area" localSheetId="7">'Resultado 2020'!$C$1:$S$71</definedName>
    <definedName name="AREA_P" localSheetId="8">#REF!</definedName>
    <definedName name="AREA_P" localSheetId="7">#REF!</definedName>
    <definedName name="AREA_P">#REF!</definedName>
    <definedName name="ÁreaImpressãoIntro" localSheetId="8" hidden="1">#REF!</definedName>
    <definedName name="ÁreaImpressãoIntro" localSheetId="7" hidden="1">#REF!</definedName>
    <definedName name="ÁreaImpressãoIntro" hidden="1">#REF!</definedName>
    <definedName name="ÁreaImpressãoModelo" localSheetId="8">#REF!</definedName>
    <definedName name="ÁreaImpressãoModelo" localSheetId="7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localSheetId="8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 localSheetId="8">#REF!</definedName>
    <definedName name="ASSET_PEN" localSheetId="7">#REF!</definedName>
    <definedName name="ASSET_PEN">#REF!</definedName>
    <definedName name="aswsss">#REF!</definedName>
    <definedName name="b" localSheetId="6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 localSheetId="8">#REF!</definedName>
    <definedName name="CALC" localSheetId="7">#REF!</definedName>
    <definedName name="CALC">#REF!</definedName>
    <definedName name="capital">#REF!</definedName>
    <definedName name="carlos" hidden="1">{#N/A,"10% Success",FALSE,"Sales Forecast";#N/A,#N/A,FALSE,"Sheet2"}</definedName>
    <definedName name="caryehuda" localSheetId="6">#REF!</definedName>
    <definedName name="caryehuda" localSheetId="5">#REF!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 localSheetId="6">'[25]Base de Rateio Custos'!$B$140:$B$145</definedName>
    <definedName name="D" localSheetId="5">'[25]Base de Rateio Custos'!$B$140:$B$145</definedName>
    <definedName name="D">'[26]Base de Rateio Custos'!$B$140:$B$145</definedName>
    <definedName name="DA_1669399424000000671" localSheetId="8" hidden="1">#REF!</definedName>
    <definedName name="DA_1669399424000000671" localSheetId="7" hidden="1">#REF!</definedName>
    <definedName name="DA_1669399424000000671" hidden="1">#REF!</definedName>
    <definedName name="DA_1669399424000000673" localSheetId="8" hidden="1">#REF!</definedName>
    <definedName name="DA_1669399424000000673" localSheetId="7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localSheetId="8" hidden="1">#REF!</definedName>
    <definedName name="DA_1746292072600000490" localSheetId="7" hidden="1">#REF!</definedName>
    <definedName name="DA_1746292072600000490" hidden="1">#REF!</definedName>
    <definedName name="DADOS_01" localSheetId="8" hidden="1">#REF!</definedName>
    <definedName name="DADOS_01" localSheetId="7" hidden="1">#REF!</definedName>
    <definedName name="DADOS_01" hidden="1">#REF!</definedName>
    <definedName name="DADOS_02" localSheetId="8" hidden="1">#REF!</definedName>
    <definedName name="DADOS_02" localSheetId="7" hidden="1">#REF!</definedName>
    <definedName name="DADOS_02" hidden="1">#REF!</definedName>
    <definedName name="DADOS_03" localSheetId="8" hidden="1">'[27]RESULTADO DO MÊS'!#REF!</definedName>
    <definedName name="DADOS_03" localSheetId="7" hidden="1">'[27]RESULTADO DO MÊS'!#REF!</definedName>
    <definedName name="DADOS_03" hidden="1">'[27]RESULTADO DO MÊS'!#REF!</definedName>
    <definedName name="DADOS_04" localSheetId="8" hidden="1">#REF!</definedName>
    <definedName name="DADOS_04" localSheetId="7" hidden="1">#REF!</definedName>
    <definedName name="DADOS_04" hidden="1">#REF!</definedName>
    <definedName name="DADOS_05" localSheetId="8" hidden="1">#REF!</definedName>
    <definedName name="DADOS_05" localSheetId="7" hidden="1">#REF!</definedName>
    <definedName name="DADOS_05" hidden="1">#REF!</definedName>
    <definedName name="DADOS_06" localSheetId="8" hidden="1">'[27]RESULTADO DO MÊS'!#REF!</definedName>
    <definedName name="DADOS_06" localSheetId="7" hidden="1">'[27]RESULTADO DO MÊS'!#REF!</definedName>
    <definedName name="DADOS_06" hidden="1">'[27]RESULTADO DO MÊS'!#REF!</definedName>
    <definedName name="DADOS_07" localSheetId="8" hidden="1">'[27]RESULTADO DO MÊS'!#REF!</definedName>
    <definedName name="DADOS_07" localSheetId="7" hidden="1">'[27]RESULTADO DO MÊS'!#REF!</definedName>
    <definedName name="DADOS_07" hidden="1">'[27]RESULTADO DO MÊS'!#REF!</definedName>
    <definedName name="DADOS_08" hidden="1">'[27]RESULTADO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 localSheetId="8">#REF!</definedName>
    <definedName name="DatadeIníciodaEconomia" localSheetId="7">#REF!</definedName>
    <definedName name="DatadeIníciodaEconomia">#REF!</definedName>
    <definedName name="DatadoEvento" localSheetId="8">#REF!</definedName>
    <definedName name="DatadoEvento" localSheetId="7">#REF!</definedName>
    <definedName name="DatadoEvento">#REF!</definedName>
    <definedName name="DataEntrega">[28]!Tabela322[#Data]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 localSheetId="8">'[27]RESULTADO DO MÊS'!#REF!</definedName>
    <definedName name="Despesas_Totais" localSheetId="7">'[27]RESULTADO DO MÊS'!#REF!</definedName>
    <definedName name="Despesas_Totais">'[27]RESULTADO DO MÊS'!#REF!</definedName>
    <definedName name="DETAIL" localSheetId="8">#REF!</definedName>
    <definedName name="DETAIL" localSheetId="7">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[29]Title!$N$2</definedName>
    <definedName name="dollar" localSheetId="6">[30]assumptions!$C$4</definedName>
    <definedName name="dollar" localSheetId="5">[30]assumptions!$C$4</definedName>
    <definedName name="dollar">[31]assumptions!$C$4</definedName>
    <definedName name="DUECO" localSheetId="8">#REF!</definedName>
    <definedName name="DUECO" localSheetId="7">#REF!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 localSheetId="6">#REF!</definedName>
    <definedName name="endofdoh" localSheetId="5">#REF!</definedName>
    <definedName name="endofdoh">#REF!</definedName>
    <definedName name="EssentialCostPerGuest" localSheetId="8">([32]!Table1Budget[[#Totals],[Custo]]+[32]!Table2Budget[[#Totals],[Custo]]+[32]!Table3Budget[[#Totals],[Custo]])/#REF!</definedName>
    <definedName name="EssentialCostPerGuest" localSheetId="7">([32]!Table1Budget[[#Totals],[Custo]]+[32]!Table2Budget[[#Totals],[Custo]]+[32]!Table3Budget[[#Totals],[Custo]])/#REF!</definedName>
    <definedName name="EssentialCostPerGuest">([32]!Table1Budget[[#Totals],[Custo]]+[32]!Table2Budget[[#Totals],[Custo]]+[32]!Table3Budget[[#Totals],[Custo]])/#REF!</definedName>
    <definedName name="Estoque_Disp" localSheetId="8">#REF!</definedName>
    <definedName name="Estoque_Disp" localSheetId="7">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 localSheetId="8">#REF!</definedName>
    <definedName name="ExportarAExcel" localSheetId="7">#REF!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'[33]Filiais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 localSheetId="6">[30]assumptions!$C$7</definedName>
    <definedName name="foreigns" localSheetId="5">[30]assumptions!$C$7</definedName>
    <definedName name="foreigns">[31]assumptions!$C$7</definedName>
    <definedName name="FOTHER" localSheetId="8">#REF!</definedName>
    <definedName name="FOTHER" localSheetId="7">#REF!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 localSheetId="8">IF(FrequênciadaEconomia="Semanal",EconomiaSemanal,IF(FrequênciadaEconomia="Quinzenal",EconomiaQuinzenal,IF(FrequênciadaEconomia="Mensal",EconomiaMensal,EconomiaAnual)))</definedName>
    <definedName name="InformaçõesdePlanejamentodeEconomia" localSheetId="7">IF(FrequênciadaEconomia="Semanal",EconomiaSemanal,IF(FrequênciadaEconomia="Quinzenal",EconomiaQuinzenal,IF(FrequênciadaEconomia="Mensal",EconomiaMensal,EconomiaAnual)))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 localSheetId="8">#REF!</definedName>
    <definedName name="input1" localSheetId="7">#REF!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 localSheetId="8">#REF!</definedName>
    <definedName name="ITREE" localSheetId="7">#REF!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 localSheetId="6">#REF!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 localSheetId="8">#REF!</definedName>
    <definedName name="LIAB_PEN" localSheetId="7">#REF!</definedName>
    <definedName name="LIAB_PEN">#REF!</definedName>
    <definedName name="lista1">[34]SENHA!#REF!</definedName>
    <definedName name="LISTACC">[15]Estudo!$D$1</definedName>
    <definedName name="ListOffset" hidden="1">1</definedName>
    <definedName name="LJHGH" localSheetId="8">#REF!</definedName>
    <definedName name="LJHGH" localSheetId="7">#REF!</definedName>
    <definedName name="LJHGH">#REF!</definedName>
    <definedName name="locals" localSheetId="6">[30]assumptions!$C$8</definedName>
    <definedName name="locals" localSheetId="5">[30]assumptions!$C$8</definedName>
    <definedName name="locals">[31]assumptions!$C$8</definedName>
    <definedName name="Lucro_Bruto" localSheetId="8">'[27]RESULTADO DO MÊS'!#REF!</definedName>
    <definedName name="Lucro_Bruto" localSheetId="7">'[27]RESULTADO DO MÊS'!#REF!</definedName>
    <definedName name="Lucro_Bruto">'[27]RESULTADO DO MÊS'!#REF!</definedName>
    <definedName name="LucroLíquido" localSheetId="8">#REF!</definedName>
    <definedName name="LucroLíquido" localSheetId="7">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 localSheetId="8">#REF!</definedName>
    <definedName name="MINCREASED" localSheetId="7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[33]Resumo!$A$3:$E$13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[35]!Pessoas[NOME]</definedName>
    <definedName name="NOPLAT" localSheetId="8">#REF!</definedName>
    <definedName name="NOPLAT" localSheetId="7">#REF!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COUNTIF([32]!GuestTable[Comparecerá?],"&lt;&gt;"&amp;"*")</definedName>
    <definedName name="Pal_Workbook_GUID" hidden="1">"4YV8KQSSJN4BTIW6LGFTMDX1"</definedName>
    <definedName name="Part">[36]Input!$A$5:$AN$25</definedName>
    <definedName name="PBASE" localSheetId="8">#REF!</definedName>
    <definedName name="PBASE" localSheetId="7">#REF!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 localSheetId="8">F_INCOME,F_BALANCE,f_free_cash_flow,f_ratios,f_valuation</definedName>
    <definedName name="prange" localSheetId="7">F_INCOME,F_BALANCE,f_free_cash_flow,f_ratios,f_valuation</definedName>
    <definedName name="prange">F_INCOME,F_BALANCE,f_free_cash_flow,f_ratios,f_valuation</definedName>
    <definedName name="PREROIC" localSheetId="8">#REF!</definedName>
    <definedName name="PREROIC" localSheetId="7">#REF!</definedName>
    <definedName name="PREROIC">#REF!</definedName>
    <definedName name="PRICE">#REF!</definedName>
    <definedName name="Print_Area_MI" localSheetId="6">#REF!</definedName>
    <definedName name="Print_Area_MI" localSheetId="5">#REF!</definedName>
    <definedName name="Print_Area_MI">#REF!</definedName>
    <definedName name="Print_Titles" localSheetId="8">#REF!,#REF!</definedName>
    <definedName name="Print_Titles" localSheetId="7">#REF!,#REF!</definedName>
    <definedName name="Print_Titles">#REF!,#REF!</definedName>
    <definedName name="Print_Titles_MI">#REF!,#REF!</definedName>
    <definedName name="PROIC" localSheetId="8">#REF!</definedName>
    <definedName name="PROIC" localSheetId="7">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'[27]RESULTADO DO MÊS'!#REF!</definedName>
    <definedName name="Receita_Operac">'[27]RESULTADO DO MÊS'!#REF!</definedName>
    <definedName name="Receita_Operacional">'[27]RESULTADO DO MÊS'!#REF!</definedName>
    <definedName name="Receita_Outros">'[27]RESULTADO DO MÊS'!#REF!</definedName>
    <definedName name="recenue" hidden="1">{#N/A,#N/A,FALSE,"Earn'gs &amp; Val'n";#N/A,#N/A,FALSE,"Interim"}</definedName>
    <definedName name="RegiãoDoTítuloDaColuna1..H3.1" localSheetId="8">#REF!</definedName>
    <definedName name="RegiãoDoTítuloDaColuna1..H3.1" localSheetId="7">#REF!</definedName>
    <definedName name="RegiãoDoTítuloDaColuna1..H3.1">#REF!</definedName>
    <definedName name="RegiãoDoTítuloDaColuna1..K4.1" localSheetId="8">#REF!</definedName>
    <definedName name="RegiãoDoTítuloDaColuna1..K4.1" localSheetId="7">#REF!</definedName>
    <definedName name="RegiãoDoTítuloDaColuna1..K4.1">#REF!</definedName>
    <definedName name="RESULTADO">[37]PASC_2000!$D$99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"$G$84"</definedName>
    <definedName name="RiskSelectedNameCell1" hidden="1">"$BA$35"</definedName>
    <definedName name="RiskSelectedNameCell2" hidden="1">"$BD$6"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 localSheetId="8">#REF!</definedName>
    <definedName name="roic" localSheetId="7">#REF!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[38]Lead!$F$599</definedName>
    <definedName name="S_CY_End_Data">[16]Lead!$K$1:$K$12</definedName>
    <definedName name="S_PY_End_Data">[16]Lead!$M$1:$M$12</definedName>
    <definedName name="S_RJE_Tot_Data">[16]Lead!$J$1:$J$12</definedName>
    <definedName name="SALDO_ATUAL" localSheetId="8">#REF!</definedName>
    <definedName name="SALDO_ATUAL" localSheetId="7">#REF!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 localSheetId="8">#REF!</definedName>
    <definedName name="SemanasatéoEvento" localSheetId="7">#REF!</definedName>
    <definedName name="SemanasatéoEvento">#REF!</definedName>
    <definedName name="semnome" localSheetId="6">#REF!</definedName>
    <definedName name="semnome" localSheetId="5">#REF!</definedName>
    <definedName name="semnome">#REF!</definedName>
    <definedName name="semnome___0" localSheetId="6">#REF!</definedName>
    <definedName name="semnome___0" localSheetId="5">#REF!</definedName>
    <definedName name="semnome___0">#REF!</definedName>
    <definedName name="sencount" hidden="1">1</definedName>
    <definedName name="Set">" "</definedName>
    <definedName name="SG_A" localSheetId="8">#REF!</definedName>
    <definedName name="SG_A" localSheetId="7">#REF!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 localSheetId="8">#REF!</definedName>
    <definedName name="STOCKOP" localSheetId="7">#REF!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[28]!Tabela322[#Data]</definedName>
    <definedName name="TabelReeks">#REF!</definedName>
    <definedName name="Table1Header">'[32]Outros Itens Essenciais'!$B$6</definedName>
    <definedName name="Table2Header">'[32]Outros Itens Essenciais'!$B$17</definedName>
    <definedName name="Table3Header">'[32]Outros Itens Essenciais'!$B$25</definedName>
    <definedName name="TaxaDeQuilometragem" localSheetId="8">#REF!</definedName>
    <definedName name="TaxaDeQuilometragem" localSheetId="7">#REF!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[29]Title!$C$4</definedName>
    <definedName name="titles">#REF!</definedName>
    <definedName name="título_da_planilha">'[39]DESPESAS PLANEJADAS'!$J$2</definedName>
    <definedName name="Título_de_Falta_do_Funcionário" localSheetId="8">#REF!</definedName>
    <definedName name="Título_de_Falta_do_Funcionário" localSheetId="7">#REF!</definedName>
    <definedName name="Título_de_Falta_do_Funcionário">#REF!</definedName>
    <definedName name="Título1" localSheetId="8">#REF!</definedName>
    <definedName name="Título1" localSheetId="7">#REF!</definedName>
    <definedName name="Título1">#REF!</definedName>
    <definedName name="Título10">[40]!Outubro[[#Headers],[Nome do Funcionário]]</definedName>
    <definedName name="Título11">[40]!Novembro[[#Headers],[Nome do Funcionário]]</definedName>
    <definedName name="Título12">[40]!Dezembro[[#Headers],[Nome do Funcionário]]</definedName>
    <definedName name="Título2">[40]!Fevereiro[[#Headers],[Nome do Funcionário]]</definedName>
    <definedName name="Título3">[40]!Março[[#Headers],[Nome do Funcionário]]</definedName>
    <definedName name="Título4">[40]!Abril[[#Headers],[Nome do Funcionário]]</definedName>
    <definedName name="Título5">[40]!Maio[[#Headers],[Nome do Funcionário]]</definedName>
    <definedName name="Título6">[40]!Junho[[#Headers],[Nome do Funcionário]]</definedName>
    <definedName name="Título7">[40]!Julho[[#Headers],[Nome do Funcionário]]</definedName>
    <definedName name="Título8">[40]!Agosto[[#Headers],[Nome do Funcionário]]</definedName>
    <definedName name="Título9">[40]!Setembro[[#Headers],[Nome do Funcionário]]</definedName>
    <definedName name="TítuloColuna1" localSheetId="8">#REF!</definedName>
    <definedName name="TítuloColuna1" localSheetId="7">#REF!</definedName>
    <definedName name="TítuloColuna1">#REF!</definedName>
    <definedName name="TítuloColuna13">[40]!NomeDoFuncionário[[#Headers],[Nomes dos Funcionários]]</definedName>
    <definedName name="TítuloDaColuna1" localSheetId="8">#REF!</definedName>
    <definedName name="TítuloDaColuna1" localSheetId="7">#REF!</definedName>
    <definedName name="TítuloDaColuna1">#REF!</definedName>
    <definedName name="TítuloDaColuna2">[35]!Pessoas[[#Headers],[NOME]]</definedName>
    <definedName name="_xlnm.Print_Titles" localSheetId="8">'Resultado 2019'!$1:$9</definedName>
    <definedName name="_xlnm.Print_Titles" localSheetId="7">'Resultado 2020'!$1:$9</definedName>
    <definedName name="TotalDoReembolso" localSheetId="8">#REF!</definedName>
    <definedName name="TotalDoReembolso" localSheetId="7">#REF!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'[41]Premissas de WK'!#REF!</definedName>
    <definedName name="Valuation_2022">'[41]Premissas de WK'!#REF!</definedName>
    <definedName name="VALUE">#REF!</definedName>
    <definedName name="VAT" localSheetId="6">[30]assumptions!$C$5</definedName>
    <definedName name="VAT" localSheetId="5">[30]assumptions!$C$5</definedName>
    <definedName name="VAT">[31]assumptions!$C$5</definedName>
    <definedName name="Vendas_Líquidas" localSheetId="8">'[27]RESULTADO DO MÊS'!#REF!</definedName>
    <definedName name="Vendas_Líquidas" localSheetId="7">'[27]RESULTADO DO MÊS'!#REF!</definedName>
    <definedName name="Vendas_Líquidas">'[27]RESULTADO DO MÊS'!#REF!</definedName>
    <definedName name="VERSION" localSheetId="8">#REF!</definedName>
    <definedName name="VERSION" localSheetId="7">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localSheetId="8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localSheetId="7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localSheetId="8" hidden="1">{"Valuation",#N/A,TRUE,"Valuation Summary";"Financial Statements",#N/A,TRUE,"Results";"Results",#N/A,TRUE,"Results";"Ratios",#N/A,TRUE,"Results"}</definedName>
    <definedName name="wrn.Print._.Results._.A4." localSheetId="7" hidden="1">{"Valuation",#N/A,TRUE,"Valuation Summary";"Financial Statements",#N/A,TRUE,"Results";"Results",#N/A,TRUE,"Results";"Ratios",#N/A,TRUE,"Results"}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localSheetId="8" hidden="1">{"Valuation Letter",#N/A,TRUE,"Valuation Summary";"Financial Statements Letter",#N/A,TRUE,"Results";"Results Letter",#N/A,TRUE,"Results";"Ratios Letter",#N/A,TRUE,"Results"}</definedName>
    <definedName name="wrn.Print._.Results._.Letter." localSheetId="7" hidden="1">{"Valuation Letter",#N/A,TRUE,"Valuation Summary";"Financial Statements Letter",#N/A,TRUE,"Results";"Results Letter",#N/A,TRUE,"Results";"Ratios Letter",#N/A,TRUE,"Results"}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[42]DOAR!#REF!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'[43]Tickmarks '!$G$1:$G$65536</definedName>
    <definedName name="XREF_COLUMN_19" hidden="1">#REF!</definedName>
    <definedName name="XREF_COLUMN_2" hidden="1">#REF!</definedName>
    <definedName name="XREF_COLUMN_20" hidden="1">'[44]Mapa de Resultado'!#REF!</definedName>
    <definedName name="XREF_COLUMN_21" hidden="1">'[44]Mapa de Resultado'!#REF!</definedName>
    <definedName name="XREF_COLUMN_3" hidden="1">#REF!</definedName>
    <definedName name="XREF_COLUMN_4" hidden="1">#REF!</definedName>
    <definedName name="XREF_COLUMN_5" hidden="1">[45]RES!#REF!</definedName>
    <definedName name="XREF_COLUMN_6" hidden="1">[45]RES!#REF!</definedName>
    <definedName name="XREF_COLUMN_7" hidden="1">[45]BAL!#REF!</definedName>
    <definedName name="XREF_COLUMN_8" hidden="1">[45]BAL!#REF!</definedName>
    <definedName name="XREF_COLUMN_9" hidden="1">[45]BAL!#REF!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'[44]Mapa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[46]BP!#REF!</definedName>
    <definedName name="XRefCopy16Row" hidden="1">#REF!</definedName>
    <definedName name="XRefCopy17" hidden="1">#REF!</definedName>
    <definedName name="XRefCopy17Row" hidden="1">#REF!</definedName>
    <definedName name="XRefCopy18" hidden="1">'[44]Mapa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[45]RES!#REF!</definedName>
    <definedName name="XRefCopy20Row" hidden="1">#REF!</definedName>
    <definedName name="XRefCopy21" hidden="1">[45]RES!#REF!</definedName>
    <definedName name="XRefCopy21Row" hidden="1">#REF!</definedName>
    <definedName name="XRefCopy22" hidden="1">[45]RES!#REF!</definedName>
    <definedName name="XRefCopy22Row" hidden="1">#REF!</definedName>
    <definedName name="XRefCopy23" hidden="1">[45]RES!#REF!</definedName>
    <definedName name="XRefCopy23Row" hidden="1">#REF!</definedName>
    <definedName name="XRefCopy24" hidden="1">[45]RES!#REF!</definedName>
    <definedName name="XRefCopy24Row" hidden="1">#REF!</definedName>
    <definedName name="XRefCopy25" hidden="1">[45]BAL!#REF!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[45]BAL!#REF!</definedName>
    <definedName name="XRefCopy30Row" hidden="1">#REF!</definedName>
    <definedName name="XRefCopy31Row" hidden="1">#REF!</definedName>
    <definedName name="XRefCopy32" hidden="1">[45]BAL!#REF!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[45]BAL!#REF!</definedName>
    <definedName name="XRefCopy35Row" hidden="1">#REF!</definedName>
    <definedName name="XRefCopy36" hidden="1">[45]BAL!#REF!</definedName>
    <definedName name="XRefCopy37" hidden="1">[45]BAL!#REF!</definedName>
    <definedName name="XRefCopy37Row" hidden="1">#REF!</definedName>
    <definedName name="XRefCopy38" hidden="1">[45]BAL!#REF!</definedName>
    <definedName name="XRefCopy38Row" hidden="1">#REF!</definedName>
    <definedName name="XRefCopy3Row" hidden="1">[47]XREF!#REF!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[44]XREF!#REF!</definedName>
    <definedName name="XRefCopy5Row" hidden="1">#REF!</definedName>
    <definedName name="XRefCopy6" hidden="1">#REF!</definedName>
    <definedName name="XRefCopy61" hidden="1">'[44]Mapa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[48]Lead!#REF!</definedName>
    <definedName name="XRefCopy80Row" hidden="1">#REF!</definedName>
    <definedName name="XRefCopy81" hidden="1">'[44]Mapa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'[49]Mapa Imobilizado'!#REF!</definedName>
    <definedName name="XRefCopy9Row" hidden="1">#REF!</definedName>
    <definedName name="XRefCopyRangeCount" hidden="1">2</definedName>
    <definedName name="XRefPaste1" hidden="1">[42]DOAR!#REF!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'[44]Mapa de Resultado'!#REF!</definedName>
    <definedName name="XRefPaste117Row" hidden="1">#REF!</definedName>
    <definedName name="XRefPaste118" hidden="1">'[44]Mapa de Resultado'!#REF!</definedName>
    <definedName name="XRefPaste118Row" hidden="1">#REF!</definedName>
    <definedName name="XRefPaste119" hidden="1">'[44]Mapa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'[44]Mapa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'[44]Mapa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[46]BP!#REF!</definedName>
    <definedName name="XRefPaste20Row" hidden="1">#REF!</definedName>
    <definedName name="XRefPaste21" hidden="1">[46]BP!#REF!</definedName>
    <definedName name="XRefPaste21Row" hidden="1">#REF!</definedName>
    <definedName name="XRefPaste22Row" hidden="1">#REF!</definedName>
    <definedName name="XRefPaste23" hidden="1">[46]BP!#REF!</definedName>
    <definedName name="XRefPaste23Row" hidden="1">#REF!</definedName>
    <definedName name="XRefPaste24" hidden="1">[46]BP!#REF!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[42]DOAR!#REF!</definedName>
    <definedName name="XRefPaste30" hidden="1">[46]BP!#REF!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[45]BAL!#REF!</definedName>
    <definedName name="XRefPaste36Row" hidden="1">#REF!</definedName>
    <definedName name="XRefPaste37" hidden="1">'[44]Mapa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'[44]Deposito Judicial'!#REF!</definedName>
    <definedName name="XRefPaste44Row" hidden="1">[44]XREF!#REF!</definedName>
    <definedName name="XRefPaste45" hidden="1">#REF!</definedName>
    <definedName name="XRefPaste45Row" hidden="1">[44]XREF!#REF!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 localSheetId="8">#REF!</definedName>
    <definedName name="YEAR" localSheetId="7">#REF!</definedName>
    <definedName name="YEAR">#REF!</definedName>
    <definedName name="YEAR2">[4]Inputs!$D$18</definedName>
    <definedName name="za">#REF!</definedName>
    <definedName name="ל">'[50]5.6.07'!$C$13</definedName>
    <definedName name="לל">'[51]5.6.07'!$C$8</definedName>
    <definedName name="שעח">'[52]נתונים לשינוי'!$G$7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29" l="1"/>
  <c r="C91" i="29" s="1"/>
  <c r="T72" i="9" l="1"/>
  <c r="Q70" i="9"/>
  <c r="K70" i="9"/>
  <c r="T70" i="9" s="1"/>
  <c r="Q69" i="9"/>
  <c r="K69" i="9"/>
  <c r="Q68" i="9"/>
  <c r="K68" i="9"/>
  <c r="Q67" i="9"/>
  <c r="Q66" i="9"/>
  <c r="T66" i="9" s="1"/>
  <c r="K66" i="9"/>
  <c r="Q64" i="9"/>
  <c r="K64" i="9"/>
  <c r="Q62" i="9"/>
  <c r="K62" i="9"/>
  <c r="Q61" i="9"/>
  <c r="K61" i="9"/>
  <c r="T61" i="9" s="1"/>
  <c r="Q60" i="9"/>
  <c r="K60" i="9"/>
  <c r="Q59" i="9"/>
  <c r="T59" i="9" s="1"/>
  <c r="K59" i="9"/>
  <c r="Q57" i="9"/>
  <c r="K57" i="9"/>
  <c r="T57" i="9" s="1"/>
  <c r="Q56" i="9"/>
  <c r="K56" i="9"/>
  <c r="Q55" i="9"/>
  <c r="Q54" i="9"/>
  <c r="K54" i="9"/>
  <c r="Q52" i="9"/>
  <c r="K52" i="9"/>
  <c r="T52" i="9" s="1"/>
  <c r="K51" i="9"/>
  <c r="Q50" i="9"/>
  <c r="K50" i="9"/>
  <c r="Q49" i="9"/>
  <c r="K49" i="9"/>
  <c r="T49" i="9" s="1"/>
  <c r="Q48" i="9"/>
  <c r="K48" i="9"/>
  <c r="Q46" i="9"/>
  <c r="K46" i="9"/>
  <c r="T46" i="9" s="1"/>
  <c r="Q44" i="9"/>
  <c r="K44" i="9"/>
  <c r="Q42" i="9"/>
  <c r="K42" i="9"/>
  <c r="Q41" i="9"/>
  <c r="K41" i="9"/>
  <c r="Q40" i="9"/>
  <c r="K39" i="9"/>
  <c r="R39" i="9" s="1"/>
  <c r="Q38" i="9"/>
  <c r="S38" i="9" s="1"/>
  <c r="K38" i="9"/>
  <c r="Q34" i="9"/>
  <c r="K34" i="9"/>
  <c r="R34" i="9" s="1"/>
  <c r="K30" i="9"/>
  <c r="Q29" i="9"/>
  <c r="K29" i="9"/>
  <c r="Q28" i="9"/>
  <c r="Q27" i="9"/>
  <c r="K27" i="9"/>
  <c r="Q26" i="9"/>
  <c r="K26" i="9"/>
  <c r="T26" i="9" s="1"/>
  <c r="K25" i="9"/>
  <c r="Q24" i="9"/>
  <c r="Q22" i="9"/>
  <c r="K22" i="9"/>
  <c r="Q21" i="9"/>
  <c r="T21" i="9" s="1"/>
  <c r="K21" i="9"/>
  <c r="Q20" i="9"/>
  <c r="K20" i="9"/>
  <c r="T20" i="9" s="1"/>
  <c r="J19" i="9"/>
  <c r="F19" i="9"/>
  <c r="Q18" i="9"/>
  <c r="K18" i="9"/>
  <c r="Q17" i="9"/>
  <c r="E19" i="9"/>
  <c r="K17" i="9"/>
  <c r="Q16" i="9"/>
  <c r="K16" i="9"/>
  <c r="T16" i="9" s="1"/>
  <c r="S15" i="9"/>
  <c r="S19" i="9" s="1"/>
  <c r="R15" i="9"/>
  <c r="R19" i="9" s="1"/>
  <c r="H19" i="9"/>
  <c r="G19" i="9"/>
  <c r="D19" i="9"/>
  <c r="Q14" i="9"/>
  <c r="K14" i="9"/>
  <c r="T14" i="9" s="1"/>
  <c r="Q13" i="9"/>
  <c r="K13" i="9"/>
  <c r="T13" i="9" s="1"/>
  <c r="P15" i="9"/>
  <c r="P19" i="9" s="1"/>
  <c r="Q12" i="9"/>
  <c r="K12" i="9"/>
  <c r="Q11" i="9"/>
  <c r="K11" i="9"/>
  <c r="O15" i="9"/>
  <c r="O19" i="9" s="1"/>
  <c r="N15" i="9"/>
  <c r="N19" i="9" s="1"/>
  <c r="Q10" i="9"/>
  <c r="K10" i="9"/>
  <c r="T4" i="9"/>
  <c r="C37" i="9"/>
  <c r="C35" i="9"/>
  <c r="T18" i="9" l="1"/>
  <c r="T22" i="9"/>
  <c r="T68" i="9"/>
  <c r="T29" i="9"/>
  <c r="T62" i="9"/>
  <c r="T11" i="9"/>
  <c r="T27" i="9"/>
  <c r="T64" i="9"/>
  <c r="T17" i="9"/>
  <c r="T44" i="9"/>
  <c r="T48" i="9"/>
  <c r="T60" i="9"/>
  <c r="T54" i="9"/>
  <c r="R42" i="9"/>
  <c r="T42" i="9" s="1"/>
  <c r="S42" i="9"/>
  <c r="T10" i="9"/>
  <c r="T12" i="9"/>
  <c r="T56" i="9"/>
  <c r="L15" i="9"/>
  <c r="K55" i="9"/>
  <c r="T55" i="9" s="1"/>
  <c r="Q37" i="9"/>
  <c r="I19" i="9"/>
  <c r="M15" i="9"/>
  <c r="M19" i="9" s="1"/>
  <c r="K23" i="9"/>
  <c r="Q23" i="9"/>
  <c r="Q25" i="9"/>
  <c r="T25" i="9" s="1"/>
  <c r="Q30" i="9"/>
  <c r="T30" i="9" s="1"/>
  <c r="K35" i="9"/>
  <c r="Q39" i="9"/>
  <c r="T50" i="9"/>
  <c r="Q51" i="9"/>
  <c r="T51" i="9" s="1"/>
  <c r="T69" i="9"/>
  <c r="C32" i="9"/>
  <c r="C36" i="9"/>
  <c r="K24" i="9"/>
  <c r="T24" i="9" s="1"/>
  <c r="C31" i="9"/>
  <c r="S34" i="9"/>
  <c r="T34" i="9" s="1"/>
  <c r="K40" i="9"/>
  <c r="Q43" i="9"/>
  <c r="K67" i="9"/>
  <c r="T67" i="9" s="1"/>
  <c r="K15" i="9"/>
  <c r="K28" i="9"/>
  <c r="T28" i="9" s="1"/>
  <c r="C33" i="9"/>
  <c r="Q35" i="9"/>
  <c r="T39" i="9"/>
  <c r="S39" i="9"/>
  <c r="S41" i="9"/>
  <c r="R41" i="9"/>
  <c r="K43" i="9"/>
  <c r="T43" i="9" l="1"/>
  <c r="T41" i="9"/>
  <c r="T23" i="9"/>
  <c r="S40" i="9"/>
  <c r="R40" i="9"/>
  <c r="T40" i="9" s="1"/>
  <c r="Q36" i="9"/>
  <c r="L19" i="9"/>
  <c r="Q15" i="9"/>
  <c r="T15" i="9" s="1"/>
  <c r="M65" i="9"/>
  <c r="M71" i="9" s="1"/>
  <c r="S35" i="9"/>
  <c r="R35" i="9"/>
  <c r="K37" i="9"/>
  <c r="I65" i="9"/>
  <c r="I71" i="9" s="1"/>
  <c r="K33" i="9"/>
  <c r="K19" i="9"/>
  <c r="T35" i="9" l="1"/>
  <c r="F45" i="9"/>
  <c r="F47" i="9" s="1"/>
  <c r="F53" i="9" s="1"/>
  <c r="F58" i="9" s="1"/>
  <c r="F63" i="9" s="1"/>
  <c r="F65" i="9"/>
  <c r="F71" i="9" s="1"/>
  <c r="K31" i="9"/>
  <c r="D65" i="9"/>
  <c r="D45" i="9"/>
  <c r="K32" i="9"/>
  <c r="G65" i="9"/>
  <c r="G71" i="9" s="1"/>
  <c r="G45" i="9"/>
  <c r="G47" i="9" s="1"/>
  <c r="G53" i="9" s="1"/>
  <c r="G58" i="9" s="1"/>
  <c r="G63" i="9" s="1"/>
  <c r="E45" i="9"/>
  <c r="E47" i="9" s="1"/>
  <c r="E53" i="9" s="1"/>
  <c r="E58" i="9" s="1"/>
  <c r="E63" i="9" s="1"/>
  <c r="E65" i="9"/>
  <c r="E71" i="9" s="1"/>
  <c r="Q33" i="9"/>
  <c r="H65" i="9"/>
  <c r="H71" i="9" s="1"/>
  <c r="H45" i="9"/>
  <c r="H47" i="9" s="1"/>
  <c r="H53" i="9" s="1"/>
  <c r="H58" i="9" s="1"/>
  <c r="H63" i="9" s="1"/>
  <c r="I45" i="9"/>
  <c r="I47" i="9" s="1"/>
  <c r="I53" i="9" s="1"/>
  <c r="I58" i="9" s="1"/>
  <c r="I63" i="9" s="1"/>
  <c r="N65" i="9"/>
  <c r="N71" i="9" s="1"/>
  <c r="N45" i="9"/>
  <c r="N47" i="9" s="1"/>
  <c r="N53" i="9" s="1"/>
  <c r="N58" i="9" s="1"/>
  <c r="N63" i="9" s="1"/>
  <c r="Q19" i="9"/>
  <c r="T19" i="9" s="1"/>
  <c r="L65" i="9"/>
  <c r="K36" i="9"/>
  <c r="R33" i="9"/>
  <c r="S33" i="9"/>
  <c r="P65" i="9"/>
  <c r="P71" i="9" s="1"/>
  <c r="P45" i="9"/>
  <c r="P47" i="9" s="1"/>
  <c r="P53" i="9" s="1"/>
  <c r="P58" i="9" s="1"/>
  <c r="P63" i="9" s="1"/>
  <c r="J65" i="9"/>
  <c r="J71" i="9" s="1"/>
  <c r="J45" i="9"/>
  <c r="J47" i="9" s="1"/>
  <c r="J53" i="9" s="1"/>
  <c r="J58" i="9" s="1"/>
  <c r="J63" i="9" s="1"/>
  <c r="O65" i="9"/>
  <c r="O71" i="9" s="1"/>
  <c r="O45" i="9"/>
  <c r="O47" i="9" s="1"/>
  <c r="O53" i="9" s="1"/>
  <c r="O58" i="9" s="1"/>
  <c r="O63" i="9" s="1"/>
  <c r="Q31" i="9"/>
  <c r="L45" i="9"/>
  <c r="M45" i="9"/>
  <c r="M47" i="9" s="1"/>
  <c r="M53" i="9" s="1"/>
  <c r="M58" i="9" s="1"/>
  <c r="M63" i="9" s="1"/>
  <c r="S37" i="9"/>
  <c r="T37" i="9" s="1"/>
  <c r="R37" i="9"/>
  <c r="Q32" i="9"/>
  <c r="T33" i="9" l="1"/>
  <c r="Q45" i="9"/>
  <c r="L47" i="9"/>
  <c r="D71" i="9"/>
  <c r="K71" i="9" s="1"/>
  <c r="K65" i="9"/>
  <c r="Q65" i="9"/>
  <c r="L71" i="9"/>
  <c r="Q71" i="9" s="1"/>
  <c r="R31" i="9"/>
  <c r="S31" i="9"/>
  <c r="S32" i="9"/>
  <c r="R32" i="9"/>
  <c r="T32" i="9" s="1"/>
  <c r="S36" i="9"/>
  <c r="R36" i="9"/>
  <c r="T36" i="9" s="1"/>
  <c r="K45" i="9"/>
  <c r="D47" i="9"/>
  <c r="K47" i="9" l="1"/>
  <c r="D53" i="9"/>
  <c r="S45" i="9"/>
  <c r="S47" i="9" s="1"/>
  <c r="S53" i="9" s="1"/>
  <c r="S58" i="9" s="1"/>
  <c r="S63" i="9" s="1"/>
  <c r="S65" i="9"/>
  <c r="S71" i="9" s="1"/>
  <c r="T31" i="9"/>
  <c r="Q47" i="9"/>
  <c r="L53" i="9"/>
  <c r="K53" i="9" l="1"/>
  <c r="D58" i="9"/>
  <c r="L58" i="9"/>
  <c r="Q53" i="9"/>
  <c r="L63" i="9" l="1"/>
  <c r="Q58" i="9"/>
  <c r="D63" i="9"/>
  <c r="K58" i="9"/>
  <c r="K63" i="9" l="1"/>
  <c r="Q63" i="9"/>
  <c r="R38" i="9" l="1"/>
  <c r="T38" i="9" l="1"/>
  <c r="R45" i="9"/>
  <c r="R65" i="9"/>
  <c r="R71" i="9" l="1"/>
  <c r="T71" i="9" s="1"/>
  <c r="T65" i="9"/>
  <c r="R47" i="9"/>
  <c r="T45" i="9"/>
  <c r="R53" i="9" l="1"/>
  <c r="T47" i="9"/>
  <c r="R58" i="9" l="1"/>
  <c r="T53" i="9"/>
  <c r="R63" i="9" l="1"/>
  <c r="T63" i="9" s="1"/>
  <c r="T1" i="9" s="1"/>
  <c r="T58" i="9"/>
  <c r="S71" i="8" l="1"/>
  <c r="P69" i="8"/>
  <c r="J69" i="8"/>
  <c r="S69" i="8" s="1"/>
  <c r="P68" i="8"/>
  <c r="J68" i="8"/>
  <c r="P67" i="8"/>
  <c r="J67" i="8"/>
  <c r="P66" i="8"/>
  <c r="J66" i="8"/>
  <c r="P65" i="8"/>
  <c r="J65" i="8"/>
  <c r="S65" i="8" s="1"/>
  <c r="P63" i="8"/>
  <c r="J63" i="8"/>
  <c r="P61" i="8"/>
  <c r="J61" i="8"/>
  <c r="S61" i="8" s="1"/>
  <c r="P60" i="8"/>
  <c r="J60" i="8"/>
  <c r="P59" i="8"/>
  <c r="J59" i="8"/>
  <c r="P58" i="8"/>
  <c r="J58" i="8"/>
  <c r="S58" i="8" s="1"/>
  <c r="P56" i="8"/>
  <c r="S56" i="8" s="1"/>
  <c r="J56" i="8"/>
  <c r="P55" i="8"/>
  <c r="J55" i="8"/>
  <c r="J54" i="8"/>
  <c r="P53" i="8"/>
  <c r="J53" i="8"/>
  <c r="S53" i="8" s="1"/>
  <c r="P51" i="8"/>
  <c r="J51" i="8"/>
  <c r="J50" i="8"/>
  <c r="P49" i="8"/>
  <c r="J49" i="8"/>
  <c r="P48" i="8"/>
  <c r="J48" i="8"/>
  <c r="S48" i="8" s="1"/>
  <c r="P47" i="8"/>
  <c r="J47" i="8"/>
  <c r="P45" i="8"/>
  <c r="J45" i="8"/>
  <c r="P43" i="8"/>
  <c r="J43" i="8"/>
  <c r="P42" i="8"/>
  <c r="J42" i="8"/>
  <c r="S42" i="8" s="1"/>
  <c r="J41" i="8"/>
  <c r="J40" i="8"/>
  <c r="P39" i="8"/>
  <c r="J39" i="8"/>
  <c r="J38" i="8"/>
  <c r="P37" i="8"/>
  <c r="R37" i="8" s="1"/>
  <c r="J37" i="8"/>
  <c r="C35" i="8"/>
  <c r="P30" i="8"/>
  <c r="J30" i="8"/>
  <c r="P29" i="8"/>
  <c r="J28" i="8"/>
  <c r="P27" i="8"/>
  <c r="J27" i="8"/>
  <c r="J26" i="8"/>
  <c r="P25" i="8"/>
  <c r="J24" i="8"/>
  <c r="P22" i="8"/>
  <c r="J22" i="8"/>
  <c r="P21" i="8"/>
  <c r="S21" i="8" s="1"/>
  <c r="J21" i="8"/>
  <c r="P20" i="8"/>
  <c r="J20" i="8"/>
  <c r="S20" i="8" s="1"/>
  <c r="I19" i="8"/>
  <c r="E19" i="8"/>
  <c r="D19" i="8"/>
  <c r="P18" i="8"/>
  <c r="J18" i="8"/>
  <c r="P17" i="8"/>
  <c r="P16" i="8"/>
  <c r="J16" i="8"/>
  <c r="S16" i="8" s="1"/>
  <c r="R15" i="8"/>
  <c r="R19" i="8" s="1"/>
  <c r="Q15" i="8"/>
  <c r="Q19" i="8" s="1"/>
  <c r="H19" i="8"/>
  <c r="F19" i="8"/>
  <c r="P14" i="8"/>
  <c r="J14" i="8"/>
  <c r="P13" i="8"/>
  <c r="P12" i="8"/>
  <c r="J12" i="8"/>
  <c r="P11" i="8"/>
  <c r="J11" i="8"/>
  <c r="O15" i="8"/>
  <c r="O19" i="8" s="1"/>
  <c r="N15" i="8"/>
  <c r="N19" i="8" s="1"/>
  <c r="M15" i="8"/>
  <c r="M19" i="8" s="1"/>
  <c r="L15" i="8"/>
  <c r="L19" i="8" s="1"/>
  <c r="P10" i="8"/>
  <c r="J10" i="8"/>
  <c r="S10" i="8" s="1"/>
  <c r="C32" i="8"/>
  <c r="C34" i="8"/>
  <c r="S4" i="8"/>
  <c r="S12" i="8" l="1"/>
  <c r="S47" i="8"/>
  <c r="S22" i="8"/>
  <c r="S14" i="8"/>
  <c r="S11" i="8"/>
  <c r="S18" i="8"/>
  <c r="S30" i="8"/>
  <c r="S43" i="8"/>
  <c r="S60" i="8"/>
  <c r="S51" i="8"/>
  <c r="S66" i="8"/>
  <c r="S68" i="8"/>
  <c r="J13" i="8"/>
  <c r="S13" i="8" s="1"/>
  <c r="R39" i="8"/>
  <c r="Q39" i="8"/>
  <c r="Q40" i="8"/>
  <c r="R40" i="8"/>
  <c r="J15" i="8"/>
  <c r="Q41" i="8"/>
  <c r="R41" i="8"/>
  <c r="Q38" i="8"/>
  <c r="R38" i="8"/>
  <c r="J17" i="8"/>
  <c r="S17" i="8" s="1"/>
  <c r="K15" i="8"/>
  <c r="J29" i="8"/>
  <c r="S29" i="8" s="1"/>
  <c r="S59" i="8"/>
  <c r="P23" i="8"/>
  <c r="S27" i="8"/>
  <c r="J23" i="8"/>
  <c r="S23" i="8" s="1"/>
  <c r="J32" i="8"/>
  <c r="P26" i="8"/>
  <c r="S26" i="8" s="1"/>
  <c r="C31" i="8"/>
  <c r="P38" i="8"/>
  <c r="P40" i="8"/>
  <c r="P50" i="8"/>
  <c r="S50" i="8" s="1"/>
  <c r="P54" i="8"/>
  <c r="S54" i="8" s="1"/>
  <c r="G19" i="8"/>
  <c r="P24" i="8"/>
  <c r="S24" i="8" s="1"/>
  <c r="C33" i="8"/>
  <c r="C36" i="8"/>
  <c r="J25" i="8"/>
  <c r="S25" i="8" s="1"/>
  <c r="P28" i="8"/>
  <c r="S28" i="8" s="1"/>
  <c r="P41" i="8"/>
  <c r="S45" i="8"/>
  <c r="S49" i="8"/>
  <c r="S55" i="8"/>
  <c r="S63" i="8"/>
  <c r="S67" i="8"/>
  <c r="S39" i="8" l="1"/>
  <c r="S41" i="8"/>
  <c r="S40" i="8"/>
  <c r="S38" i="8"/>
  <c r="K19" i="8"/>
  <c r="P15" i="8"/>
  <c r="S15" i="8" s="1"/>
  <c r="G44" i="8"/>
  <c r="G46" i="8" s="1"/>
  <c r="G52" i="8" s="1"/>
  <c r="G57" i="8" s="1"/>
  <c r="G62" i="8" s="1"/>
  <c r="J35" i="8"/>
  <c r="P34" i="8"/>
  <c r="P35" i="8"/>
  <c r="R32" i="8"/>
  <c r="Q32" i="8"/>
  <c r="J34" i="8"/>
  <c r="J19" i="8"/>
  <c r="P32" i="8"/>
  <c r="S32" i="8" s="1"/>
  <c r="N64" i="8" l="1"/>
  <c r="N70" i="8" s="1"/>
  <c r="N44" i="8"/>
  <c r="N46" i="8" s="1"/>
  <c r="N52" i="8" s="1"/>
  <c r="N57" i="8" s="1"/>
  <c r="N62" i="8" s="1"/>
  <c r="O64" i="8"/>
  <c r="O70" i="8" s="1"/>
  <c r="O44" i="8"/>
  <c r="O46" i="8" s="1"/>
  <c r="O52" i="8" s="1"/>
  <c r="O57" i="8" s="1"/>
  <c r="O62" i="8" s="1"/>
  <c r="J31" i="8"/>
  <c r="D64" i="8"/>
  <c r="D44" i="8"/>
  <c r="I64" i="8"/>
  <c r="I70" i="8" s="1"/>
  <c r="I44" i="8"/>
  <c r="I46" i="8" s="1"/>
  <c r="I52" i="8" s="1"/>
  <c r="I57" i="8" s="1"/>
  <c r="I62" i="8" s="1"/>
  <c r="R34" i="8"/>
  <c r="Q34" i="8"/>
  <c r="S34" i="8"/>
  <c r="J36" i="8"/>
  <c r="E64" i="8"/>
  <c r="E70" i="8" s="1"/>
  <c r="E44" i="8"/>
  <c r="E46" i="8" s="1"/>
  <c r="E52" i="8" s="1"/>
  <c r="E57" i="8" s="1"/>
  <c r="E62" i="8" s="1"/>
  <c r="P33" i="8"/>
  <c r="P36" i="8"/>
  <c r="P31" i="8"/>
  <c r="K44" i="8"/>
  <c r="H44" i="8"/>
  <c r="H46" i="8" s="1"/>
  <c r="H52" i="8" s="1"/>
  <c r="H57" i="8" s="1"/>
  <c r="H62" i="8" s="1"/>
  <c r="H64" i="8"/>
  <c r="H70" i="8" s="1"/>
  <c r="M64" i="8"/>
  <c r="M70" i="8" s="1"/>
  <c r="M44" i="8"/>
  <c r="M46" i="8" s="1"/>
  <c r="M52" i="8" s="1"/>
  <c r="M57" i="8" s="1"/>
  <c r="M62" i="8" s="1"/>
  <c r="G64" i="8"/>
  <c r="G70" i="8" s="1"/>
  <c r="Q35" i="8"/>
  <c r="R35" i="8"/>
  <c r="F44" i="8"/>
  <c r="F46" i="8" s="1"/>
  <c r="F52" i="8" s="1"/>
  <c r="F57" i="8" s="1"/>
  <c r="F62" i="8" s="1"/>
  <c r="F64" i="8"/>
  <c r="F70" i="8" s="1"/>
  <c r="L64" i="8"/>
  <c r="L70" i="8" s="1"/>
  <c r="L44" i="8"/>
  <c r="L46" i="8" s="1"/>
  <c r="L52" i="8" s="1"/>
  <c r="L57" i="8" s="1"/>
  <c r="L62" i="8" s="1"/>
  <c r="J33" i="8"/>
  <c r="K64" i="8"/>
  <c r="K46" i="8"/>
  <c r="P19" i="8"/>
  <c r="S19" i="8" s="1"/>
  <c r="S35" i="8" l="1"/>
  <c r="P44" i="8"/>
  <c r="J44" i="8"/>
  <c r="D46" i="8"/>
  <c r="K52" i="8"/>
  <c r="P46" i="8"/>
  <c r="K70" i="8"/>
  <c r="P70" i="8" s="1"/>
  <c r="P64" i="8"/>
  <c r="D70" i="8"/>
  <c r="J70" i="8" s="1"/>
  <c r="J64" i="8"/>
  <c r="R33" i="8"/>
  <c r="Q33" i="8"/>
  <c r="S33" i="8" s="1"/>
  <c r="Q36" i="8"/>
  <c r="R36" i="8"/>
  <c r="Q31" i="8"/>
  <c r="R31" i="8"/>
  <c r="S36" i="8" l="1"/>
  <c r="P52" i="8"/>
  <c r="K57" i="8"/>
  <c r="R44" i="8"/>
  <c r="R46" i="8" s="1"/>
  <c r="R52" i="8" s="1"/>
  <c r="R57" i="8" s="1"/>
  <c r="R62" i="8" s="1"/>
  <c r="R64" i="8"/>
  <c r="R70" i="8" s="1"/>
  <c r="D52" i="8"/>
  <c r="J46" i="8"/>
  <c r="S31" i="8"/>
  <c r="K62" i="8" l="1"/>
  <c r="P57" i="8"/>
  <c r="D57" i="8"/>
  <c r="J52" i="8"/>
  <c r="D62" i="8" l="1"/>
  <c r="J57" i="8"/>
  <c r="P62" i="8"/>
  <c r="J62" i="8" l="1"/>
  <c r="Q37" i="8" l="1"/>
  <c r="S37" i="8" l="1"/>
  <c r="Q44" i="8"/>
  <c r="Q64" i="8"/>
  <c r="Q70" i="8" l="1"/>
  <c r="S70" i="8" s="1"/>
  <c r="S64" i="8"/>
  <c r="Q46" i="8"/>
  <c r="S44" i="8"/>
  <c r="Q52" i="8" l="1"/>
  <c r="S46" i="8"/>
  <c r="Q57" i="8" l="1"/>
  <c r="S52" i="8"/>
  <c r="Q62" i="8" l="1"/>
  <c r="S62" i="8" s="1"/>
  <c r="S1" i="8" s="1"/>
  <c r="S57" i="8"/>
  <c r="J80" i="6" l="1"/>
  <c r="H80" i="6"/>
  <c r="F80" i="6"/>
  <c r="D80" i="6"/>
  <c r="D63" i="6"/>
  <c r="J63" i="6"/>
  <c r="H63" i="6"/>
  <c r="F63" i="6"/>
  <c r="J27" i="6"/>
  <c r="J47" i="6" s="1"/>
  <c r="H27" i="6"/>
  <c r="H47" i="6" s="1"/>
  <c r="F27" i="6"/>
  <c r="F47" i="6" s="1"/>
  <c r="D27" i="6"/>
  <c r="D47" i="6" s="1"/>
  <c r="H8" i="6"/>
  <c r="J8" i="6"/>
  <c r="F81" i="6" l="1"/>
  <c r="H81" i="6"/>
  <c r="J81" i="6"/>
  <c r="H89" i="6"/>
  <c r="F89" i="6"/>
  <c r="D81" i="6"/>
  <c r="D89" i="6" s="1"/>
  <c r="J89" i="6"/>
  <c r="D85" i="6"/>
  <c r="F85" i="6"/>
  <c r="H85" i="6"/>
  <c r="J85" i="6"/>
  <c r="M20" i="4" l="1"/>
  <c r="L20" i="4"/>
  <c r="K20" i="4"/>
  <c r="J20" i="4"/>
  <c r="I20" i="4"/>
  <c r="H20" i="4"/>
  <c r="G20" i="4"/>
  <c r="F20" i="4"/>
  <c r="E20" i="4"/>
  <c r="D20" i="4"/>
  <c r="C20" i="4"/>
  <c r="B20" i="4"/>
  <c r="G25" i="4" l="1"/>
  <c r="C28" i="5"/>
  <c r="I28" i="5"/>
  <c r="G28" i="5"/>
  <c r="E28" i="5"/>
  <c r="I24" i="5"/>
  <c r="G24" i="5"/>
  <c r="E24" i="5"/>
  <c r="C24" i="5"/>
  <c r="I20" i="5"/>
  <c r="E20" i="5"/>
  <c r="G12" i="5"/>
  <c r="G20" i="5" s="1"/>
  <c r="C50" i="5"/>
  <c r="E26" i="5" l="1"/>
  <c r="E36" i="5" s="1"/>
  <c r="G26" i="5"/>
  <c r="G36" i="5" s="1"/>
  <c r="I26" i="5"/>
  <c r="I36" i="5" s="1"/>
  <c r="I39" i="5" s="1"/>
  <c r="I41" i="5" s="1"/>
  <c r="C12" i="5"/>
  <c r="C20" i="5" s="1"/>
  <c r="C26" i="5" s="1"/>
  <c r="C36" i="5" s="1"/>
  <c r="C43" i="5" l="1"/>
  <c r="G39" i="5"/>
  <c r="G41" i="5" s="1"/>
  <c r="G23" i="4" l="1"/>
  <c r="N20" i="4"/>
  <c r="H3" i="4" l="1"/>
  <c r="G7" i="4"/>
  <c r="F7" i="4"/>
  <c r="E7" i="4"/>
  <c r="D7" i="4"/>
  <c r="C7" i="4"/>
  <c r="B7" i="4"/>
  <c r="H11" i="4" l="1"/>
  <c r="H7" i="4"/>
  <c r="H10" i="4" s="1"/>
</calcChain>
</file>

<file path=xl/sharedStrings.xml><?xml version="1.0" encoding="utf-8"?>
<sst xmlns="http://schemas.openxmlformats.org/spreadsheetml/2006/main" count="650" uniqueCount="381">
  <si>
    <t>(Em milhares de Reais)</t>
  </si>
  <si>
    <t>Controladora</t>
  </si>
  <si>
    <t>Consolidado</t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</si>
  <si>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</si>
  <si>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</si>
  <si>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</si>
  <si>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</si>
  <si>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</si>
  <si>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</si>
  <si>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</si>
  <si>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</si>
  <si>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</si>
  <si>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</si>
  <si>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Despesas financeiras líquidas</t>
  </si>
  <si>
    <t>Despesas financeiras</t>
  </si>
  <si>
    <t>Receitas financeiras líquidas</t>
  </si>
  <si>
    <t>Receitas financeiras</t>
  </si>
  <si>
    <t>Resultado de equivalência patrimonial</t>
  </si>
  <si>
    <t>Outras receitas (despesas) operacionais</t>
  </si>
  <si>
    <t xml:space="preserve">  </t>
  </si>
  <si>
    <t>Imposto de renda e contribuição social</t>
  </si>
  <si>
    <t>Corrente</t>
  </si>
  <si>
    <t>Diferido</t>
  </si>
  <si>
    <t>Participação nos lucros e resultados</t>
  </si>
  <si>
    <t>Padtec Holding S.A.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</si>
  <si>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</si>
  <si>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</si>
  <si>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</si>
  <si>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</si>
  <si>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</si>
  <si>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</si>
  <si>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</si>
  <si>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</si>
  <si>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</si>
  <si>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</si>
  <si>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</si>
  <si>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</si>
  <si>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IDEIASNET S.A.</t>
  </si>
  <si>
    <t>DEMONSTRAÇÕES DOS RESULTADOS</t>
  </si>
  <si>
    <t>PERÍODOS FINDOS EM 31 DE MARÇO DE 2020 E 2019</t>
  </si>
  <si>
    <t>(Em milhares de Reais, exceto o lucro por ação)</t>
  </si>
  <si>
    <t>Nota</t>
  </si>
  <si>
    <t>31/03/2020</t>
  </si>
  <si>
    <t>31/03/2019</t>
  </si>
  <si>
    <t>Custo dos serviços prestados e mercadorias vendidas</t>
  </si>
  <si>
    <t>LUCRO BRUTO</t>
  </si>
  <si>
    <t>RECEITAS/(DESPESAS) OPERACIONAIS</t>
  </si>
  <si>
    <t>Gerais e administrativas</t>
  </si>
  <si>
    <t>(Constituição)/Reversão de passivo a descoberto</t>
  </si>
  <si>
    <t>Ganho de investimentos e de capital</t>
  </si>
  <si>
    <t>Outras receitas e despesas</t>
  </si>
  <si>
    <t>Resultado antes do resultado financeiro</t>
  </si>
  <si>
    <t>RESULTADO FINANCEIRO</t>
  </si>
  <si>
    <t>RESULTADO ANTES DOS TRIBUTOS</t>
  </si>
  <si>
    <t>13.2</t>
  </si>
  <si>
    <t>Resultado das operações descontinuadas</t>
  </si>
  <si>
    <t>LUCRO LÍQUIDO DO EXERCÍCIO</t>
  </si>
  <si>
    <t xml:space="preserve">Lucro líquido atribuído para </t>
  </si>
  <si>
    <t>Acionistas controladores</t>
  </si>
  <si>
    <t>Acionistas não controladores</t>
  </si>
  <si>
    <r>
      <t>Lucro por ação</t>
    </r>
    <r>
      <rPr>
        <vertAlign val="superscript"/>
        <sz val="10"/>
        <color theme="1"/>
        <rFont val="Times New Roman"/>
        <family val="1"/>
      </rPr>
      <t xml:space="preserve"> </t>
    </r>
  </si>
  <si>
    <t>Lucro por ação - básico e diluído (em R$)</t>
  </si>
  <si>
    <t>Resultado por ação - Diluído (em R$)</t>
  </si>
  <si>
    <t>As notas explicativas são parte integrante das demonstrações contábeis da administração.</t>
  </si>
  <si>
    <t xml:space="preserve">ACUMULADO </t>
  </si>
  <si>
    <t>Depreciação e amortização</t>
  </si>
  <si>
    <t>DEMONSTRAÇÕES DOS FLUXOS DE CAIXA</t>
  </si>
  <si>
    <t>Fluxo de caixa das atividades operacionais</t>
  </si>
  <si>
    <t>4.01.01.01</t>
  </si>
  <si>
    <t>Lucro do exercício</t>
  </si>
  <si>
    <t>Ajuste para:</t>
  </si>
  <si>
    <t>Participação dos não controladores</t>
  </si>
  <si>
    <t>4.01.01.02</t>
  </si>
  <si>
    <t>Equivalência patrimonial e reversão passivo a descoberto</t>
  </si>
  <si>
    <t>(Reversão)/Constituição de Passivo a Descoberto</t>
  </si>
  <si>
    <t>4.01.01.03</t>
  </si>
  <si>
    <t>4.01.01.04</t>
  </si>
  <si>
    <t>Imposto de renda e contribuição social diferidos</t>
  </si>
  <si>
    <t>4.01.01.05</t>
  </si>
  <si>
    <t>(Reversão)/Provisão para contingências e outras</t>
  </si>
  <si>
    <t>4.01.01.06</t>
  </si>
  <si>
    <t>Juros, variação monetárias e cambiais</t>
  </si>
  <si>
    <t>Ganho de investimento e capital</t>
  </si>
  <si>
    <t>Perda na venda de imóveis</t>
  </si>
  <si>
    <t>Remuneração baseado em ações</t>
  </si>
  <si>
    <t>Baixa de imobilizado e intangível</t>
  </si>
  <si>
    <t xml:space="preserve">   Ajuste ao lucro de variação de Ativos alienados</t>
  </si>
  <si>
    <t xml:space="preserve">(Prejuízo) do período ajustado </t>
  </si>
  <si>
    <t>4.01.02.01</t>
  </si>
  <si>
    <t>(Aumento)/diminuição de ativos e passivos</t>
  </si>
  <si>
    <t>4.01.02.02</t>
  </si>
  <si>
    <t>Clientes</t>
  </si>
  <si>
    <t>4.01.02.04</t>
  </si>
  <si>
    <t>Estoques</t>
  </si>
  <si>
    <t>4.01.02.05</t>
  </si>
  <si>
    <t>Tributos a recuperar, imposto de renda e contribuição social</t>
  </si>
  <si>
    <t>4.01.02.08</t>
  </si>
  <si>
    <t>Despesas antecipadas</t>
  </si>
  <si>
    <t>4.01.02.09</t>
  </si>
  <si>
    <t>Depósitos judiciais</t>
  </si>
  <si>
    <t>Demais contas a receber (circulante e não circulante)</t>
  </si>
  <si>
    <t>Ativos classificados como mantidos para venda</t>
  </si>
  <si>
    <t>4.01.02.10</t>
  </si>
  <si>
    <t>Adiantamentos a fornecedores e diversos</t>
  </si>
  <si>
    <t>4.01.02.11</t>
  </si>
  <si>
    <t>Fornecedores</t>
  </si>
  <si>
    <t>4.01.02.12</t>
  </si>
  <si>
    <t>Salários, encargos e benefícios sociais</t>
  </si>
  <si>
    <t>Obrigações fiscais e tributárias a pagar e recuperar</t>
  </si>
  <si>
    <t>Imposto de Renda e Contribuição Social pagos</t>
  </si>
  <si>
    <t>Demais obrigações</t>
  </si>
  <si>
    <t>Passivos classificados como mantidos para venda</t>
  </si>
  <si>
    <t xml:space="preserve">   Variação de ativos e passivos alienados</t>
  </si>
  <si>
    <t>Fluxo de caixa aplicado nas atividades operacionais</t>
  </si>
  <si>
    <t>4.02.01</t>
  </si>
  <si>
    <t>4.02.02</t>
  </si>
  <si>
    <t>Fluxo de caixa de atividades de investimento</t>
  </si>
  <si>
    <t>Investimentos (vendas e aquisições líquidas)</t>
  </si>
  <si>
    <t>Caixa baixado referente a investimento alienado</t>
  </si>
  <si>
    <t>4.02.03</t>
  </si>
  <si>
    <t>Caixa e equivalente de Ativos mantidos para venda</t>
  </si>
  <si>
    <t>4.01.02.03</t>
  </si>
  <si>
    <t>Imobilizado</t>
  </si>
  <si>
    <t>4.01.02.15</t>
  </si>
  <si>
    <t>Intangível</t>
  </si>
  <si>
    <t>Aplicações financeiras</t>
  </si>
  <si>
    <t>Resgate de cotas dos não controladores</t>
  </si>
  <si>
    <t>Caixa restrito</t>
  </si>
  <si>
    <t>Contratos de mútuos</t>
  </si>
  <si>
    <t>Adiantamento para futuro aumento de capital</t>
  </si>
  <si>
    <t>Variação de ativos alienados na atividades de investimentos</t>
  </si>
  <si>
    <t>Caixa e equivalente de ativos alienados</t>
  </si>
  <si>
    <t>Fluxo de caixa gerado (aplicado) pelas atividades de investimento</t>
  </si>
  <si>
    <t>4.03.01</t>
  </si>
  <si>
    <t>Fluxo de caixa de atividades de financiamento</t>
  </si>
  <si>
    <t>Empréstimos e financiamentos</t>
  </si>
  <si>
    <t>4.01.02.07</t>
  </si>
  <si>
    <t xml:space="preserve">  Captações</t>
  </si>
  <si>
    <t>4.01.02.06</t>
  </si>
  <si>
    <t xml:space="preserve">  Amortizações</t>
  </si>
  <si>
    <t xml:space="preserve">  Amortizações (juros)</t>
  </si>
  <si>
    <t>Venda de participação acionaria sem perda de controle</t>
  </si>
  <si>
    <t>4.03.04</t>
  </si>
  <si>
    <t>Aumento de capital social</t>
  </si>
  <si>
    <t>Capital integralizado</t>
  </si>
  <si>
    <t>Aumento/redução das reservas de lucro</t>
  </si>
  <si>
    <t>Aumento (redução) das reservas de capital</t>
  </si>
  <si>
    <t>Prejuízos acumulados</t>
  </si>
  <si>
    <t>Variação de Ativos e passivos alienados</t>
  </si>
  <si>
    <t>Dividendos</t>
  </si>
  <si>
    <t>Fluxo de caixa (aplicados nas) atividades de financiamento</t>
  </si>
  <si>
    <t>(Redução) aumento de caixa e equivalentes</t>
  </si>
  <si>
    <t>Saldo inicial de caixa e equivalentes</t>
  </si>
  <si>
    <t>Saldo final de caixa e equivalentes</t>
  </si>
  <si>
    <t>GRUPO PADTEC</t>
  </si>
  <si>
    <t>CS X</t>
  </si>
  <si>
    <t>MAPA DA CONSOLIDAÇÃO - RESULTADO</t>
  </si>
  <si>
    <t>(Em R$ mil)</t>
  </si>
  <si>
    <t>DESCRIÇÃO</t>
  </si>
  <si>
    <t>PADTEC</t>
  </si>
  <si>
    <t>CONSOLIDADO PADTEC</t>
  </si>
  <si>
    <t>CONSOLIDADO IDNT</t>
  </si>
  <si>
    <t>AJUSTES DE RECLASSIFICAÇÕES</t>
  </si>
  <si>
    <t>CONSOLIDADO</t>
  </si>
  <si>
    <t>SALDO FINAL</t>
  </si>
  <si>
    <t>DÉBITO</t>
  </si>
  <si>
    <t>CRÉDITO</t>
  </si>
  <si>
    <t/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</si>
  <si>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</si>
  <si>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</si>
  <si>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</si>
  <si>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</si>
  <si>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</si>
  <si>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OPERACIONAIS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</si>
  <si>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</si>
  <si>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</si>
  <si>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</si>
  <si>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</si>
  <si>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</si>
  <si>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RECEITAS FINANCEIRAS LÍQUIDAS</t>
  </si>
  <si>
    <t>DESPESAS FINANCEIRAS LÍQUIDAS</t>
  </si>
  <si>
    <t>RESULTADO DE EQUIVALÊNCIA PATRIMONIAL</t>
  </si>
  <si>
    <t>EQUIVALÊNCIA PATRIMONIAL PADTEC</t>
  </si>
  <si>
    <t>EQUIVALÊNCIA PATRIMONIAL AUTOMATOS</t>
  </si>
  <si>
    <t>EQUIVALÊNCIA PATRIMONIAL CHENONCEAU</t>
  </si>
  <si>
    <t>PROVISÃO PERDA INVESTIMENTO AUTOMATOS</t>
  </si>
  <si>
    <t>PROVISÃO PERDA INVESTIMENTO CHENONCEAU</t>
  </si>
  <si>
    <t>OUTRAS RECEITAS (DESPESAS) OPERACIONAIS</t>
  </si>
  <si>
    <t>TOTAL DESPESAS OPERACIONAIS</t>
  </si>
  <si>
    <t>LUCRO DO EXERCÍCIO ANTES DOS TRIBUTOS E ANTES DAS PARTICIPAÇÕES</t>
  </si>
  <si>
    <t>IMPOSTO DE RENDA E CONTRIBUIÇÃO SOCIAL (NOTA 10)</t>
  </si>
  <si>
    <t xml:space="preserve">    CORRENTE</t>
  </si>
  <si>
    <t xml:space="preserve">    DIFERIDO</t>
  </si>
  <si>
    <t>LUCRO DO EXERCÍCIO APÓS OS TRIBUTOS E ANTES DAS PARTICIPAÇÕES</t>
  </si>
  <si>
    <t>PARTICIPAÇÃO NOS LUCROS E RESULTADOS</t>
  </si>
  <si>
    <t>Participação dos administradores</t>
  </si>
  <si>
    <t>PARTICIPAÇÃO DOS ADMINISTRADORES</t>
  </si>
  <si>
    <t>LUCRO DO EXERCÍCIO APÓS OS TRIBUTOS E PARTICIPAÇÕES E ANTES DA REVERSÃO DOS JUROS E CAPITAL PRÓPRIO</t>
  </si>
  <si>
    <t>Reversão de juros e capital próprio</t>
  </si>
  <si>
    <t>REVERSÃO DE JUROS E CAPITAL PRÓPRIO</t>
  </si>
  <si>
    <t>PARTICIPAÇÃO DOS SÓCIOS NÃO CONTROLADORES</t>
  </si>
  <si>
    <t>( = ) EBIT</t>
  </si>
  <si>
    <t>( + ) DEPRECIAÇÃO</t>
  </si>
  <si>
    <t>( + ) AMORTIZAÇÃO</t>
  </si>
  <si>
    <t>( = ) EBITDA</t>
  </si>
  <si>
    <t>IPG</t>
  </si>
  <si>
    <t>EQUIVALÊNCIA PATRIMONIAL IPG</t>
  </si>
  <si>
    <t>EQUIVALÊNCIA PATRIMONIAL PADTEC / IDVT</t>
  </si>
  <si>
    <t>PADTEC ARGENTINA</t>
  </si>
  <si>
    <t>PADTEC EUA</t>
  </si>
  <si>
    <t>PADTEC COLÔMBIA</t>
  </si>
  <si>
    <t>IDEIASNET</t>
  </si>
  <si>
    <t>AUTOMATOS</t>
  </si>
  <si>
    <t>CHENONCEAU</t>
  </si>
  <si>
    <t>2019</t>
  </si>
  <si>
    <t>Income Statement</t>
  </si>
  <si>
    <t>(in thousand of Brazilian Reais)</t>
  </si>
  <si>
    <t>Gross operating revenues</t>
  </si>
  <si>
    <t>Sales taxes</t>
  </si>
  <si>
    <t>Net operating revenues</t>
  </si>
  <si>
    <t xml:space="preserve">Cost of products sold and services rendered </t>
  </si>
  <si>
    <t>Gross profit</t>
  </si>
  <si>
    <t>Operational income (expenses)</t>
  </si>
  <si>
    <t>Administrative expenses</t>
  </si>
  <si>
    <t>Commercial expenses</t>
  </si>
  <si>
    <t xml:space="preserve">Research and development expenses </t>
  </si>
  <si>
    <t>Other operational expenses (income)</t>
  </si>
  <si>
    <t>Profit/(losses) before financial income (expenses)</t>
  </si>
  <si>
    <t>Financial income</t>
  </si>
  <si>
    <t>Financial expenses</t>
  </si>
  <si>
    <t>Profit/(losses) income tax and social contribution</t>
  </si>
  <si>
    <t>Income tax and social contribution</t>
  </si>
  <si>
    <t>Current</t>
  </si>
  <si>
    <t>Deferred</t>
  </si>
  <si>
    <t>Net profit in the period</t>
  </si>
  <si>
    <t>Profit in the period from continuing operations</t>
  </si>
  <si>
    <t>Discontinued operations</t>
  </si>
  <si>
    <t>Net income from discontinued operations</t>
  </si>
  <si>
    <t>From EBITDA to Net Income</t>
  </si>
  <si>
    <t>Depreciation &amp; Amortization</t>
  </si>
  <si>
    <t>Net Financial Results</t>
  </si>
  <si>
    <t xml:space="preserve">Net Income </t>
  </si>
  <si>
    <t>c</t>
  </si>
  <si>
    <t>Balance Sheet</t>
  </si>
  <si>
    <t>12/31/2019</t>
  </si>
  <si>
    <t>Assets</t>
  </si>
  <si>
    <t>Cash and cash equivalents</t>
  </si>
  <si>
    <t>Accounts receivable</t>
  </si>
  <si>
    <t>Inventories</t>
  </si>
  <si>
    <t>Recoverable taxes</t>
  </si>
  <si>
    <t>Sales financing operation</t>
  </si>
  <si>
    <t>Other credits</t>
  </si>
  <si>
    <t>Total current assets</t>
  </si>
  <si>
    <t>Non-current assets held for sale</t>
  </si>
  <si>
    <t>Non-current</t>
  </si>
  <si>
    <t>Related parties</t>
  </si>
  <si>
    <t>Restricted financial investments</t>
  </si>
  <si>
    <t>Judicial deposits</t>
  </si>
  <si>
    <t>Fixed assets</t>
  </si>
  <si>
    <t>Intangible assets</t>
  </si>
  <si>
    <t>Total non-current assets</t>
  </si>
  <si>
    <t>Total assets</t>
  </si>
  <si>
    <t>Liability</t>
  </si>
  <si>
    <t>Total current liabilities</t>
  </si>
  <si>
    <t>Loans and financing</t>
  </si>
  <si>
    <t>Commercial leasing operations</t>
  </si>
  <si>
    <t>Suppliers</t>
  </si>
  <si>
    <t>Forfaiting</t>
  </si>
  <si>
    <t>Payable taxes and contributions</t>
  </si>
  <si>
    <t>Payable taxes and contributions in installment</t>
  </si>
  <si>
    <t>Social contributions</t>
  </si>
  <si>
    <t>General provisions</t>
  </si>
  <si>
    <t>Other accounts payable</t>
  </si>
  <si>
    <t>Provisions for labor and tax risks</t>
  </si>
  <si>
    <t>Provision for loss on investment</t>
  </si>
  <si>
    <t>Total non-current liabilities</t>
  </si>
  <si>
    <t>Total liabilities</t>
  </si>
  <si>
    <t>Equity</t>
  </si>
  <si>
    <t>Capital stock</t>
  </si>
  <si>
    <t>Capital reserve</t>
  </si>
  <si>
    <t>Accumulated losses</t>
  </si>
  <si>
    <t>Other comprehensive income</t>
  </si>
  <si>
    <t>Total of shareholders' equity</t>
  </si>
  <si>
    <t>Total of liabilities and shareholders' equity</t>
  </si>
  <si>
    <t>Statement of Cash Flows</t>
  </si>
  <si>
    <t>Cash flow from operating activities</t>
  </si>
  <si>
    <t>Depreciation and amortization</t>
  </si>
  <si>
    <t>Interest and monetary variance on loans</t>
  </si>
  <si>
    <t>Provision for doubtful accounts</t>
  </si>
  <si>
    <t>Provision for obsolescence of inventory</t>
  </si>
  <si>
    <t>Provision for labor, civil and tax risks</t>
  </si>
  <si>
    <t>Write-off of fixed and intangible assets</t>
  </si>
  <si>
    <t>Related parties transactions</t>
  </si>
  <si>
    <t>Other accounts receivable</t>
  </si>
  <si>
    <t>Income tax and social contribution - paid</t>
  </si>
  <si>
    <t>Debt charges - paid</t>
  </si>
  <si>
    <t>Adjustments to reconcile the net income with cash generated by</t>
  </si>
  <si>
    <t>Net cash used in operational activities</t>
  </si>
  <si>
    <t>Increase (reduction) in operating liabilities</t>
  </si>
  <si>
    <t>Reduction (increase) in operational assets</t>
  </si>
  <si>
    <t>(applied on) operational activities</t>
  </si>
  <si>
    <t>Increase in capital in controlled companies (cash)</t>
  </si>
  <si>
    <t>Acquisition of fixed and intangible assets</t>
  </si>
  <si>
    <t>Net cash used in investing activities</t>
  </si>
  <si>
    <t>Paid-in capital</t>
  </si>
  <si>
    <t>Additions of loans and financing</t>
  </si>
  <si>
    <t>Payments of loans and financing - principal</t>
  </si>
  <si>
    <t>Net cash provided by financing activities</t>
  </si>
  <si>
    <t>Exchange variation of cash in foreign currency</t>
  </si>
  <si>
    <t>Reduction in cash and cash equivalents</t>
  </si>
  <si>
    <t>Cash and cash equivalents at the beggining of the period</t>
  </si>
  <si>
    <t>Cash and cash equivalents at the end of the period</t>
  </si>
  <si>
    <t>Adjustment to present value of accounts receivable</t>
  </si>
  <si>
    <t>Disposal and write-off of fixed and intangible assets</t>
  </si>
  <si>
    <t>Gain on write-off of non-current assets</t>
  </si>
  <si>
    <t>Interest on financial investments</t>
  </si>
  <si>
    <t>Grant</t>
  </si>
  <si>
    <t>Investment sale</t>
  </si>
  <si>
    <t>12/31/2020</t>
  </si>
  <si>
    <t>Debentures</t>
  </si>
  <si>
    <t>Profit/(loss) in the period before taxes from continuing operations</t>
  </si>
  <si>
    <t>Profit/(loss) in the period before tax from discontinued operations</t>
  </si>
  <si>
    <t>Deferred income and social contribution taxes</t>
  </si>
  <si>
    <t>Loss on property sales</t>
  </si>
  <si>
    <t>Risk drawn</t>
  </si>
  <si>
    <t>Payment of loans and financing - interest</t>
  </si>
  <si>
    <t>Cash and cash equivalents held for sale</t>
  </si>
  <si>
    <t>2020</t>
  </si>
  <si>
    <t>2018</t>
  </si>
  <si>
    <t>12/31/2018</t>
  </si>
  <si>
    <t>FINEP</t>
  </si>
  <si>
    <t>* considers the incorporation of Padtec S.A. shares by Padtec Holding S.A. since Jan 01, 2018</t>
  </si>
  <si>
    <t>EBITDA</t>
  </si>
  <si>
    <t>Amortization of expenses - debentures</t>
  </si>
  <si>
    <t>Payments of debentures - principal</t>
  </si>
  <si>
    <t>Advance from customers</t>
  </si>
  <si>
    <t>Leasing operations with related parties</t>
  </si>
  <si>
    <t>12/31/2021</t>
  </si>
  <si>
    <t>2021</t>
  </si>
  <si>
    <t>Debentures charges - paid</t>
  </si>
  <si>
    <t>2022</t>
  </si>
  <si>
    <t>1Q22</t>
  </si>
  <si>
    <t>Interest and monetary variance debentures</t>
  </si>
  <si>
    <t>Marketable securities</t>
  </si>
  <si>
    <t>Liabilities - FIDC Senior Quotes</t>
  </si>
  <si>
    <t>2Q22</t>
  </si>
  <si>
    <t>Interest and monetary variations on leasing operations</t>
  </si>
  <si>
    <t>3Q22</t>
  </si>
  <si>
    <t>Labor, tax and civil indemnities - paid</t>
  </si>
  <si>
    <t>4Q22</t>
  </si>
  <si>
    <t>12/31/2022</t>
  </si>
  <si>
    <t>Others</t>
  </si>
  <si>
    <t>03/31/2023</t>
  </si>
  <si>
    <t>1Q23</t>
  </si>
  <si>
    <t>2023</t>
  </si>
  <si>
    <t>Balance Sheet - Consolidated</t>
  </si>
  <si>
    <t>06/30/2023</t>
  </si>
  <si>
    <t>Derivative Financial Instruments</t>
  </si>
  <si>
    <t>Income Statement - Consolidated</t>
  </si>
  <si>
    <t>2Q23</t>
  </si>
  <si>
    <t>Creation (reversal) of general provisions</t>
  </si>
  <si>
    <t>Equity income</t>
  </si>
  <si>
    <t>Creation (reversal) of liabilities overdraft</t>
  </si>
  <si>
    <t>Cash flow hedge</t>
  </si>
  <si>
    <t>Derivative financial instruments</t>
  </si>
  <si>
    <t xml:space="preserve">Statement of Cash Flows - Consolidated </t>
  </si>
  <si>
    <t>EBITDA Margin</t>
  </si>
  <si>
    <t>09/30/2023</t>
  </si>
  <si>
    <t>3Q23</t>
  </si>
  <si>
    <t>EBITDA - Consolidated</t>
  </si>
  <si>
    <t>Goodwill on capital transaction</t>
  </si>
  <si>
    <t>12/31/2023</t>
  </si>
  <si>
    <t>4Q23</t>
  </si>
  <si>
    <t>Dividends payable</t>
  </si>
  <si>
    <t>Profit reserve</t>
  </si>
  <si>
    <t>Options granted</t>
  </si>
  <si>
    <t>03/031/24</t>
  </si>
  <si>
    <t>12/31/23</t>
  </si>
  <si>
    <t>1Q24</t>
  </si>
  <si>
    <t>LTM 1Q24</t>
  </si>
  <si>
    <t>03/31/24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</si>
</sst>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[$₪-40D]\ #,##0.000;[Red][$₪-40D]\ \-#,##0.000"/>
    <numFmt numFmtId="168" formatCode="_(* #,##0_);_(* \(#,##0\);_(* &quot;-&quot;_);_(@_)"/>
    <numFmt numFmtId="169" formatCode="_(* #,##0.0000_);_(* \(#,##0.0000\);_(* &quot;-&quot;??_);_(@_)"/>
    <numFmt numFmtId="170" formatCode="_(* #,##0.00000_);_(* \(#,##0.00000\);_(* &quot;-&quot;_);_(@_)"/>
    <numFmt numFmtId="171" formatCode="[$-416]mmm\-yy;@"/>
    <numFmt numFmtId="172" formatCode="0.0%"/>
    <numFmt numFmtId="173" formatCode="_-* #,##0_-;\-* #,##0_-;_-* &quot;-&quot;??_-;_-@_-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theme="0"/>
      <name val="Times New Roman"/>
      <family val="1"/>
    </font>
    <font>
      <u/>
      <sz val="10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color theme="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 tint="0.249977111117893"/>
      <name val="Arial"/>
      <family val="2"/>
    </font>
    <font>
      <sz val="10"/>
      <color theme="1" tint="0.1499984740745262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52D9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/>
    <xf numFmtId="167" fontId="26" fillId="0" borderId="0"/>
    <xf numFmtId="167" fontId="11" fillId="0" borderId="0"/>
    <xf numFmtId="167" fontId="33" fillId="0" borderId="0"/>
    <xf numFmtId="167" fontId="11" fillId="0" borderId="0"/>
    <xf numFmtId="164" fontId="11" fillId="0" borderId="0" applyFon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406">
    <xf numFmtId="0" fontId="0" fillId="0" borderId="0" xfId="0"/>
    <xf numFmtId="165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164" fontId="6" fillId="0" borderId="0" xfId="2" applyFont="1" applyBorder="1" applyAlignment="1">
      <alignment horizontal="right" vertical="center"/>
    </xf>
    <xf numFmtId="164" fontId="8" fillId="0" borderId="0" xfId="2" applyFont="1" applyBorder="1" applyAlignment="1">
      <alignment vertical="center"/>
    </xf>
    <xf numFmtId="164" fontId="7" fillId="0" borderId="0" xfId="2" applyFont="1" applyFill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10" fillId="0" borderId="0" xfId="2" applyNumberFormat="1" applyFont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6" fontId="8" fillId="0" borderId="0" xfId="2" applyNumberFormat="1" applyFont="1" applyBorder="1" applyAlignment="1">
      <alignment vertical="center"/>
    </xf>
    <xf numFmtId="166" fontId="0" fillId="0" borderId="0" xfId="0" applyNumberFormat="1"/>
    <xf numFmtId="165" fontId="1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3" fillId="0" borderId="0" xfId="0" applyFont="1" applyFill="1" applyBorder="1"/>
    <xf numFmtId="165" fontId="14" fillId="0" borderId="0" xfId="3" applyNumberFormat="1" applyFont="1" applyFill="1" applyBorder="1" applyAlignment="1">
      <alignment vertical="center"/>
    </xf>
    <xf numFmtId="10" fontId="13" fillId="0" borderId="0" xfId="0" applyNumberFormat="1" applyFont="1" applyFill="1" applyBorder="1"/>
    <xf numFmtId="9" fontId="13" fillId="0" borderId="0" xfId="0" applyNumberFormat="1" applyFont="1" applyFill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7" fontId="15" fillId="0" borderId="0" xfId="4" applyFont="1" applyFill="1" applyAlignment="1">
      <alignment vertical="center"/>
    </xf>
    <xf numFmtId="167" fontId="16" fillId="0" borderId="0" xfId="4" applyFont="1" applyFill="1" applyAlignment="1">
      <alignment horizontal="center" vertical="center"/>
    </xf>
    <xf numFmtId="167" fontId="16" fillId="0" borderId="0" xfId="4" applyFont="1" applyFill="1" applyAlignment="1">
      <alignment horizontal="right" vertical="center"/>
    </xf>
    <xf numFmtId="167" fontId="16" fillId="0" borderId="0" xfId="4" applyFont="1" applyFill="1" applyBorder="1" applyAlignment="1">
      <alignment horizontal="right" vertical="center"/>
    </xf>
    <xf numFmtId="167" fontId="16" fillId="2" borderId="0" xfId="4" applyFont="1" applyFill="1" applyBorder="1" applyAlignment="1">
      <alignment horizontal="right" vertical="center"/>
    </xf>
    <xf numFmtId="167" fontId="16" fillId="0" borderId="0" xfId="4" applyFont="1" applyFill="1" applyAlignment="1">
      <alignment vertical="center"/>
    </xf>
    <xf numFmtId="167" fontId="16" fillId="0" borderId="0" xfId="4" applyFont="1" applyFill="1" applyBorder="1" applyAlignment="1">
      <alignment vertical="center"/>
    </xf>
    <xf numFmtId="165" fontId="17" fillId="0" borderId="0" xfId="1" applyNumberFormat="1" applyFont="1"/>
    <xf numFmtId="167" fontId="18" fillId="0" borderId="0" xfId="4" applyFont="1" applyFill="1" applyBorder="1" applyAlignment="1">
      <alignment horizontal="right" vertical="center"/>
    </xf>
    <xf numFmtId="167" fontId="19" fillId="0" borderId="0" xfId="4" applyFont="1" applyFill="1" applyAlignment="1">
      <alignment vertical="center"/>
    </xf>
    <xf numFmtId="167" fontId="16" fillId="2" borderId="0" xfId="4" applyFont="1" applyFill="1" applyBorder="1" applyAlignment="1">
      <alignment horizontal="center" vertical="center"/>
    </xf>
    <xf numFmtId="167" fontId="16" fillId="0" borderId="0" xfId="4" applyFont="1" applyFill="1" applyBorder="1" applyAlignment="1">
      <alignment horizontal="center" vertical="center"/>
    </xf>
    <xf numFmtId="167" fontId="18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center" vertical="center"/>
    </xf>
    <xf numFmtId="167" fontId="18" fillId="2" borderId="0" xfId="4" applyFont="1" applyFill="1" applyBorder="1" applyAlignment="1">
      <alignment vertical="center"/>
    </xf>
    <xf numFmtId="167" fontId="19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justify" vertical="center" wrapText="1"/>
    </xf>
    <xf numFmtId="167" fontId="20" fillId="0" borderId="0" xfId="4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vertical="center" wrapText="1"/>
    </xf>
    <xf numFmtId="167" fontId="18" fillId="0" borderId="0" xfId="4" applyFont="1" applyFill="1" applyBorder="1" applyAlignment="1">
      <alignment horizontal="justify" vertical="center"/>
    </xf>
    <xf numFmtId="167" fontId="22" fillId="0" borderId="0" xfId="4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>
      <alignment horizontal="center" vertical="center" wrapText="1"/>
    </xf>
    <xf numFmtId="49" fontId="20" fillId="2" borderId="1" xfId="4" applyNumberFormat="1" applyFont="1" applyFill="1" applyBorder="1" applyAlignment="1">
      <alignment horizontal="center" vertical="center" wrapText="1"/>
    </xf>
    <xf numFmtId="14" fontId="18" fillId="0" borderId="0" xfId="4" applyNumberFormat="1" applyFont="1" applyFill="1" applyBorder="1" applyAlignment="1">
      <alignment horizontal="center" vertical="center"/>
    </xf>
    <xf numFmtId="49" fontId="20" fillId="0" borderId="0" xfId="4" applyNumberFormat="1" applyFont="1" applyFill="1" applyBorder="1" applyAlignment="1">
      <alignment horizontal="right" vertical="center" wrapText="1"/>
    </xf>
    <xf numFmtId="167" fontId="20" fillId="0" borderId="0" xfId="4" applyFont="1" applyFill="1" applyBorder="1" applyAlignment="1">
      <alignment horizontal="right" vertical="center" wrapText="1"/>
    </xf>
    <xf numFmtId="49" fontId="23" fillId="2" borderId="0" xfId="4" applyNumberFormat="1" applyFont="1" applyFill="1" applyBorder="1" applyAlignment="1">
      <alignment horizontal="right" vertical="center"/>
    </xf>
    <xf numFmtId="167" fontId="23" fillId="0" borderId="0" xfId="4" applyNumberFormat="1" applyFont="1" applyFill="1" applyBorder="1" applyAlignment="1">
      <alignment horizontal="right" vertical="center"/>
    </xf>
    <xf numFmtId="167" fontId="24" fillId="0" borderId="0" xfId="4" applyNumberFormat="1" applyFont="1" applyFill="1" applyBorder="1" applyAlignment="1">
      <alignment horizontal="right" vertical="center" wrapText="1"/>
    </xf>
    <xf numFmtId="167" fontId="24" fillId="2" borderId="0" xfId="4" applyNumberFormat="1" applyFont="1" applyFill="1" applyBorder="1" applyAlignment="1">
      <alignment horizontal="right" vertical="center" wrapText="1"/>
    </xf>
    <xf numFmtId="167" fontId="25" fillId="2" borderId="0" xfId="4" applyNumberFormat="1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horizontal="justify" vertical="center" wrapText="1"/>
    </xf>
    <xf numFmtId="49" fontId="18" fillId="0" borderId="0" xfId="5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168" fontId="20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Border="1" applyAlignment="1">
      <alignment horizontal="right" vertical="center"/>
    </xf>
    <xf numFmtId="168" fontId="18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Alignment="1">
      <alignment horizontal="right" vertical="center"/>
    </xf>
    <xf numFmtId="167" fontId="20" fillId="0" borderId="0" xfId="4" applyFont="1" applyFill="1" applyBorder="1" applyAlignment="1">
      <alignment horizontal="left" vertical="center" wrapText="1"/>
    </xf>
    <xf numFmtId="0" fontId="18" fillId="0" borderId="0" xfId="5" applyNumberFormat="1" applyFont="1" applyFill="1" applyBorder="1" applyAlignment="1">
      <alignment horizontal="center"/>
    </xf>
    <xf numFmtId="168" fontId="19" fillId="2" borderId="0" xfId="4" applyNumberFormat="1" applyFont="1" applyFill="1" applyBorder="1" applyAlignment="1">
      <alignment vertical="center"/>
    </xf>
    <xf numFmtId="167" fontId="20" fillId="2" borderId="0" xfId="4" applyFont="1" applyFill="1" applyAlignment="1">
      <alignment horizontal="left" vertical="center" wrapText="1"/>
    </xf>
    <xf numFmtId="165" fontId="18" fillId="2" borderId="0" xfId="1" applyNumberFormat="1" applyFont="1" applyFill="1" applyAlignment="1">
      <alignment horizontal="right" vertical="center"/>
    </xf>
    <xf numFmtId="165" fontId="20" fillId="2" borderId="0" xfId="1" applyNumberFormat="1" applyFont="1" applyFill="1" applyBorder="1" applyAlignment="1">
      <alignment horizontal="right" vertical="center"/>
    </xf>
    <xf numFmtId="167" fontId="19" fillId="2" borderId="0" xfId="4" applyFont="1" applyFill="1" applyBorder="1" applyAlignment="1">
      <alignment vertical="center"/>
    </xf>
    <xf numFmtId="168" fontId="27" fillId="2" borderId="0" xfId="4" applyNumberFormat="1" applyFont="1" applyFill="1" applyBorder="1" applyAlignment="1">
      <alignment vertical="center"/>
    </xf>
    <xf numFmtId="167" fontId="20" fillId="0" borderId="0" xfId="4" applyFont="1" applyFill="1" applyAlignment="1">
      <alignment horizontal="left" vertical="center" wrapText="1"/>
    </xf>
    <xf numFmtId="165" fontId="19" fillId="0" borderId="0" xfId="1" applyNumberFormat="1" applyFont="1" applyFill="1" applyBorder="1" applyAlignment="1">
      <alignment vertical="center"/>
    </xf>
    <xf numFmtId="168" fontId="19" fillId="0" borderId="0" xfId="4" applyNumberFormat="1" applyFont="1" applyFill="1" applyBorder="1" applyAlignment="1">
      <alignment vertical="center"/>
    </xf>
    <xf numFmtId="167" fontId="20" fillId="0" borderId="0" xfId="4" applyFont="1" applyFill="1" applyBorder="1" applyAlignment="1">
      <alignment horizontal="justify" vertical="center"/>
    </xf>
    <xf numFmtId="167" fontId="20" fillId="0" borderId="0" xfId="4" applyFont="1" applyFill="1" applyBorder="1" applyAlignment="1">
      <alignment horizontal="left" vertical="center" wrapText="1" indent="1"/>
    </xf>
    <xf numFmtId="165" fontId="18" fillId="0" borderId="0" xfId="1" applyNumberFormat="1" applyFont="1" applyFill="1" applyBorder="1" applyAlignment="1">
      <alignment vertical="center"/>
    </xf>
    <xf numFmtId="168" fontId="18" fillId="2" borderId="0" xfId="4" applyNumberFormat="1" applyFont="1" applyFill="1" applyBorder="1" applyAlignment="1">
      <alignment vertical="center"/>
    </xf>
    <xf numFmtId="165" fontId="18" fillId="0" borderId="3" xfId="1" applyNumberFormat="1" applyFont="1" applyFill="1" applyBorder="1" applyAlignment="1">
      <alignment horizontal="right" vertical="center"/>
    </xf>
    <xf numFmtId="167" fontId="28" fillId="0" borderId="0" xfId="4" applyFont="1" applyFill="1" applyAlignment="1"/>
    <xf numFmtId="165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Border="1" applyAlignment="1"/>
    <xf numFmtId="168" fontId="28" fillId="2" borderId="0" xfId="4" applyNumberFormat="1" applyFont="1" applyFill="1" applyBorder="1" applyAlignment="1"/>
    <xf numFmtId="167" fontId="29" fillId="0" borderId="0" xfId="4" applyFont="1" applyFill="1"/>
    <xf numFmtId="167" fontId="28" fillId="0" borderId="0" xfId="4" applyFont="1" applyFill="1" applyAlignment="1">
      <alignment horizontal="left" indent="1"/>
    </xf>
    <xf numFmtId="165" fontId="28" fillId="0" borderId="0" xfId="1" applyNumberFormat="1" applyFont="1" applyFill="1" applyAlignment="1">
      <alignment horizontal="right"/>
    </xf>
    <xf numFmtId="165" fontId="18" fillId="0" borderId="2" xfId="1" applyNumberFormat="1" applyFont="1" applyFill="1" applyBorder="1" applyAlignment="1">
      <alignment horizontal="right" vertical="center"/>
    </xf>
    <xf numFmtId="169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Alignment="1"/>
    <xf numFmtId="167" fontId="28" fillId="2" borderId="0" xfId="4" applyFont="1" applyFill="1" applyBorder="1" applyAlignment="1"/>
    <xf numFmtId="165" fontId="28" fillId="2" borderId="0" xfId="1" applyNumberFormat="1" applyFont="1" applyFill="1" applyAlignment="1"/>
    <xf numFmtId="169" fontId="20" fillId="0" borderId="2" xfId="1" applyNumberFormat="1" applyFont="1" applyFill="1" applyBorder="1" applyAlignment="1">
      <alignment horizontal="right" vertical="center"/>
    </xf>
    <xf numFmtId="167" fontId="28" fillId="2" borderId="0" xfId="4" applyFont="1" applyFill="1" applyAlignment="1"/>
    <xf numFmtId="168" fontId="29" fillId="0" borderId="0" xfId="4" applyNumberFormat="1" applyFont="1" applyFill="1"/>
    <xf numFmtId="167" fontId="28" fillId="2" borderId="0" xfId="4" applyFont="1" applyFill="1" applyAlignment="1">
      <alignment horizontal="center"/>
    </xf>
    <xf numFmtId="169" fontId="20" fillId="2" borderId="2" xfId="1" applyNumberFormat="1" applyFont="1" applyFill="1" applyBorder="1" applyAlignment="1">
      <alignment horizontal="right" vertical="center"/>
    </xf>
    <xf numFmtId="165" fontId="28" fillId="2" borderId="0" xfId="1" applyNumberFormat="1" applyFont="1" applyFill="1" applyAlignment="1">
      <alignment horizontal="center"/>
    </xf>
    <xf numFmtId="167" fontId="31" fillId="0" borderId="0" xfId="4" applyFont="1" applyFill="1" applyAlignment="1"/>
    <xf numFmtId="167" fontId="31" fillId="2" borderId="0" xfId="4" applyFont="1" applyFill="1" applyAlignment="1">
      <alignment horizontal="center"/>
    </xf>
    <xf numFmtId="3" fontId="31" fillId="2" borderId="0" xfId="4" applyNumberFormat="1" applyFont="1" applyFill="1" applyAlignment="1"/>
    <xf numFmtId="167" fontId="31" fillId="0" borderId="0" xfId="4" applyFont="1" applyFill="1" applyBorder="1" applyAlignment="1"/>
    <xf numFmtId="168" fontId="31" fillId="0" borderId="0" xfId="4" applyNumberFormat="1" applyFont="1" applyFill="1" applyBorder="1" applyAlignment="1"/>
    <xf numFmtId="167" fontId="31" fillId="2" borderId="0" xfId="4" applyFont="1" applyFill="1" applyBorder="1" applyAlignment="1"/>
    <xf numFmtId="168" fontId="31" fillId="2" borderId="0" xfId="4" applyNumberFormat="1" applyFont="1" applyFill="1" applyBorder="1" applyAlignment="1"/>
    <xf numFmtId="170" fontId="19" fillId="0" borderId="0" xfId="4" applyNumberFormat="1" applyFont="1" applyFill="1" applyBorder="1" applyAlignment="1">
      <alignment vertical="center"/>
    </xf>
    <xf numFmtId="167" fontId="19" fillId="0" borderId="1" xfId="4" applyFont="1" applyFill="1" applyBorder="1" applyAlignment="1">
      <alignment vertical="center"/>
    </xf>
    <xf numFmtId="167" fontId="19" fillId="2" borderId="1" xfId="4" applyFont="1" applyFill="1" applyBorder="1" applyAlignment="1">
      <alignment horizontal="center" vertical="center"/>
    </xf>
    <xf numFmtId="167" fontId="32" fillId="0" borderId="1" xfId="4" applyFont="1" applyFill="1" applyBorder="1" applyAlignment="1">
      <alignment horizontal="right" vertical="center" wrapText="1"/>
    </xf>
    <xf numFmtId="167" fontId="19" fillId="2" borderId="1" xfId="4" applyFont="1" applyFill="1" applyBorder="1" applyAlignment="1">
      <alignment vertical="center"/>
    </xf>
    <xf numFmtId="167" fontId="32" fillId="2" borderId="1" xfId="4" applyFont="1" applyFill="1" applyBorder="1" applyAlignment="1">
      <alignment horizontal="right" vertical="center" wrapText="1"/>
    </xf>
    <xf numFmtId="167" fontId="19" fillId="0" borderId="0" xfId="4" applyFont="1" applyFill="1" applyBorder="1" applyAlignment="1">
      <alignment horizontal="center" vertical="center"/>
    </xf>
    <xf numFmtId="167" fontId="18" fillId="0" borderId="0" xfId="6" applyFont="1" applyFill="1"/>
    <xf numFmtId="167" fontId="15" fillId="0" borderId="0" xfId="7" applyFont="1" applyFill="1" applyAlignment="1">
      <alignment vertical="center"/>
    </xf>
    <xf numFmtId="167" fontId="18" fillId="2" borderId="0" xfId="7" applyFont="1" applyFill="1"/>
    <xf numFmtId="167" fontId="18" fillId="2" borderId="0" xfId="7" applyFont="1" applyFill="1" applyBorder="1"/>
    <xf numFmtId="165" fontId="34" fillId="0" borderId="0" xfId="1" applyNumberFormat="1" applyFont="1" applyFill="1"/>
    <xf numFmtId="167" fontId="16" fillId="0" borderId="0" xfId="7" applyFont="1" applyFill="1" applyAlignment="1">
      <alignment vertical="center"/>
    </xf>
    <xf numFmtId="167" fontId="18" fillId="2" borderId="0" xfId="6" applyFont="1" applyFill="1"/>
    <xf numFmtId="167" fontId="18" fillId="0" borderId="0" xfId="7" applyFont="1" applyFill="1" applyAlignment="1">
      <alignment vertical="center"/>
    </xf>
    <xf numFmtId="167" fontId="18" fillId="2" borderId="0" xfId="7" applyFont="1" applyFill="1" applyAlignment="1">
      <alignment vertical="center"/>
    </xf>
    <xf numFmtId="167" fontId="18" fillId="2" borderId="0" xfId="7" applyFont="1" applyFill="1" applyAlignment="1">
      <alignment horizontal="left" vertical="center"/>
    </xf>
    <xf numFmtId="167" fontId="18" fillId="0" borderId="0" xfId="7" applyFont="1" applyFill="1"/>
    <xf numFmtId="43" fontId="18" fillId="2" borderId="0" xfId="7" applyNumberFormat="1" applyFont="1" applyFill="1"/>
    <xf numFmtId="167" fontId="18" fillId="2" borderId="0" xfId="8" applyFont="1" applyFill="1" applyBorder="1" applyAlignment="1"/>
    <xf numFmtId="167" fontId="19" fillId="0" borderId="0" xfId="7" applyFont="1" applyFill="1" applyAlignment="1">
      <alignment horizontal="center" vertical="center" wrapText="1"/>
    </xf>
    <xf numFmtId="166" fontId="18" fillId="2" borderId="1" xfId="8" applyNumberFormat="1" applyFont="1" applyFill="1" applyBorder="1" applyAlignment="1">
      <alignment horizontal="center"/>
    </xf>
    <xf numFmtId="166" fontId="35" fillId="2" borderId="0" xfId="5" applyNumberFormat="1" applyFont="1" applyFill="1" applyBorder="1" applyAlignment="1">
      <alignment horizontal="center"/>
    </xf>
    <xf numFmtId="166" fontId="18" fillId="2" borderId="0" xfId="8" applyNumberFormat="1" applyFont="1" applyFill="1" applyAlignment="1">
      <alignment horizontal="center"/>
    </xf>
    <xf numFmtId="167" fontId="18" fillId="0" borderId="0" xfId="7" applyFont="1" applyFill="1" applyBorder="1" applyAlignment="1">
      <alignment vertical="center"/>
    </xf>
    <xf numFmtId="165" fontId="18" fillId="2" borderId="0" xfId="7" applyNumberFormat="1" applyFont="1" applyFill="1" applyBorder="1" applyAlignment="1">
      <alignment vertical="center"/>
    </xf>
    <xf numFmtId="165" fontId="23" fillId="2" borderId="0" xfId="7" applyNumberFormat="1" applyFont="1" applyFill="1" applyBorder="1" applyAlignment="1">
      <alignment horizontal="right" vertical="center"/>
    </xf>
    <xf numFmtId="168" fontId="18" fillId="2" borderId="0" xfId="6" applyNumberFormat="1" applyFont="1" applyFill="1" applyBorder="1" applyAlignment="1">
      <alignment horizontal="right"/>
    </xf>
    <xf numFmtId="167" fontId="18" fillId="0" borderId="4" xfId="6" applyFont="1" applyFill="1" applyBorder="1" applyAlignment="1">
      <alignment vertical="center"/>
    </xf>
    <xf numFmtId="165" fontId="18" fillId="0" borderId="0" xfId="7" applyNumberFormat="1" applyFont="1" applyFill="1" applyBorder="1" applyAlignment="1">
      <alignment vertical="center"/>
    </xf>
    <xf numFmtId="168" fontId="18" fillId="2" borderId="0" xfId="7" applyNumberFormat="1" applyFont="1" applyFill="1" applyBorder="1" applyAlignment="1">
      <alignment vertical="center"/>
    </xf>
    <xf numFmtId="167" fontId="18" fillId="0" borderId="0" xfId="7" applyFont="1" applyFill="1" applyBorder="1" applyAlignment="1">
      <alignment horizontal="left" vertical="center" indent="1"/>
    </xf>
    <xf numFmtId="167" fontId="18" fillId="0" borderId="0" xfId="7" applyFont="1" applyFill="1" applyBorder="1" applyAlignment="1">
      <alignment horizontal="left" vertical="center" wrapText="1" indent="1"/>
    </xf>
    <xf numFmtId="167" fontId="18" fillId="0" borderId="0" xfId="6" applyFont="1" applyFill="1" applyBorder="1" applyAlignment="1">
      <alignment vertical="center"/>
    </xf>
    <xf numFmtId="165" fontId="18" fillId="0" borderId="5" xfId="7" applyNumberFormat="1" applyFont="1" applyFill="1" applyBorder="1" applyAlignment="1">
      <alignment vertical="center"/>
    </xf>
    <xf numFmtId="167" fontId="18" fillId="0" borderId="0" xfId="7" applyFont="1" applyFill="1" applyAlignment="1">
      <alignment horizontal="left" indent="1"/>
    </xf>
    <xf numFmtId="168" fontId="18" fillId="2" borderId="0" xfId="9" applyNumberFormat="1" applyFont="1" applyFill="1"/>
    <xf numFmtId="167" fontId="36" fillId="0" borderId="0" xfId="7" applyFont="1" applyAlignment="1">
      <alignment horizontal="left" vertical="center" indent="1"/>
    </xf>
    <xf numFmtId="165" fontId="18" fillId="2" borderId="6" xfId="7" applyNumberFormat="1" applyFont="1" applyFill="1" applyBorder="1" applyAlignment="1">
      <alignment vertical="center"/>
    </xf>
    <xf numFmtId="167" fontId="18" fillId="0" borderId="0" xfId="7" applyFont="1" applyFill="1" applyBorder="1"/>
    <xf numFmtId="168" fontId="18" fillId="2" borderId="0" xfId="6" applyNumberFormat="1" applyFont="1" applyFill="1"/>
    <xf numFmtId="167" fontId="36" fillId="0" borderId="0" xfId="7" applyFont="1" applyFill="1" applyAlignment="1">
      <alignment horizontal="left" vertical="center" indent="1"/>
    </xf>
    <xf numFmtId="167" fontId="18" fillId="0" borderId="0" xfId="6" applyFont="1" applyFill="1" applyBorder="1"/>
    <xf numFmtId="168" fontId="18" fillId="2" borderId="0" xfId="6" applyNumberFormat="1" applyFont="1" applyFill="1" applyBorder="1"/>
    <xf numFmtId="165" fontId="34" fillId="0" borderId="0" xfId="1" applyNumberFormat="1" applyFont="1" applyFill="1" applyBorder="1"/>
    <xf numFmtId="165" fontId="18" fillId="2" borderId="0" xfId="9" applyNumberFormat="1" applyFont="1" applyFill="1" applyBorder="1" applyAlignment="1">
      <alignment vertical="center"/>
    </xf>
    <xf numFmtId="165" fontId="18" fillId="2" borderId="1" xfId="7" applyNumberFormat="1" applyFont="1" applyFill="1" applyBorder="1" applyAlignment="1">
      <alignment vertical="center"/>
    </xf>
    <xf numFmtId="165" fontId="18" fillId="0" borderId="0" xfId="9" applyNumberFormat="1" applyFont="1" applyFill="1" applyBorder="1" applyAlignment="1">
      <alignment vertical="center"/>
    </xf>
    <xf numFmtId="165" fontId="18" fillId="0" borderId="0" xfId="9" applyNumberFormat="1" applyFont="1" applyFill="1" applyBorder="1"/>
    <xf numFmtId="165" fontId="18" fillId="2" borderId="0" xfId="9" applyNumberFormat="1" applyFont="1" applyFill="1" applyBorder="1"/>
    <xf numFmtId="165" fontId="18" fillId="2" borderId="0" xfId="6" applyNumberFormat="1" applyFont="1" applyFill="1"/>
    <xf numFmtId="167" fontId="18" fillId="2" borderId="0" xfId="6" applyFont="1" applyFill="1" applyBorder="1"/>
    <xf numFmtId="167" fontId="19" fillId="0" borderId="1" xfId="7" applyFont="1" applyFill="1" applyBorder="1" applyAlignment="1">
      <alignment vertical="center"/>
    </xf>
    <xf numFmtId="167" fontId="18" fillId="2" borderId="1" xfId="6" applyFont="1" applyFill="1" applyBorder="1"/>
    <xf numFmtId="165" fontId="34" fillId="2" borderId="0" xfId="6" applyNumberFormat="1" applyFont="1" applyFill="1"/>
    <xf numFmtId="167" fontId="34" fillId="2" borderId="0" xfId="6" applyFont="1" applyFill="1"/>
    <xf numFmtId="167" fontId="34" fillId="2" borderId="0" xfId="6" applyFont="1" applyFill="1" applyBorder="1"/>
    <xf numFmtId="165" fontId="18" fillId="0" borderId="0" xfId="6" applyNumberFormat="1" applyFont="1" applyFill="1"/>
    <xf numFmtId="164" fontId="37" fillId="0" borderId="0" xfId="1" applyFont="1" applyFill="1" applyBorder="1" applyAlignment="1">
      <alignment vertical="center"/>
    </xf>
    <xf numFmtId="164" fontId="38" fillId="0" borderId="0" xfId="1" applyFont="1" applyFill="1" applyBorder="1" applyAlignment="1">
      <alignment vertical="center"/>
    </xf>
    <xf numFmtId="164" fontId="39" fillId="0" borderId="0" xfId="1" applyFont="1" applyFill="1" applyBorder="1" applyAlignment="1">
      <alignment vertical="center"/>
    </xf>
    <xf numFmtId="164" fontId="40" fillId="0" borderId="0" xfId="1" applyFont="1" applyFill="1" applyBorder="1" applyAlignment="1">
      <alignment vertical="center"/>
    </xf>
    <xf numFmtId="164" fontId="41" fillId="0" borderId="0" xfId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" fontId="38" fillId="0" borderId="0" xfId="1" applyNumberFormat="1" applyFont="1" applyFill="1" applyAlignment="1">
      <alignment vertical="center"/>
    </xf>
    <xf numFmtId="164" fontId="10" fillId="0" borderId="0" xfId="1" applyFont="1" applyFill="1" applyAlignment="1">
      <alignment vertical="center"/>
    </xf>
    <xf numFmtId="164" fontId="9" fillId="0" borderId="0" xfId="1" applyFont="1" applyFill="1" applyAlignment="1">
      <alignment vertical="center"/>
    </xf>
    <xf numFmtId="166" fontId="8" fillId="0" borderId="0" xfId="1" applyNumberFormat="1" applyFont="1" applyFill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" fontId="38" fillId="0" borderId="0" xfId="1" applyNumberFormat="1" applyFont="1" applyFill="1" applyBorder="1" applyAlignment="1">
      <alignment vertical="center"/>
    </xf>
    <xf numFmtId="165" fontId="42" fillId="3" borderId="10" xfId="1" applyNumberFormat="1" applyFont="1" applyFill="1" applyBorder="1" applyAlignment="1">
      <alignment horizontal="center" vertical="center"/>
    </xf>
    <xf numFmtId="165" fontId="42" fillId="3" borderId="11" xfId="1" applyNumberFormat="1" applyFont="1" applyFill="1" applyBorder="1" applyAlignment="1">
      <alignment horizontal="centerContinuous" vertical="center"/>
    </xf>
    <xf numFmtId="165" fontId="42" fillId="3" borderId="12" xfId="1" applyNumberFormat="1" applyFont="1" applyFill="1" applyBorder="1" applyAlignment="1">
      <alignment horizontal="centerContinuous" vertical="center"/>
    </xf>
    <xf numFmtId="165" fontId="44" fillId="3" borderId="7" xfId="1" applyNumberFormat="1" applyFont="1" applyFill="1" applyBorder="1" applyAlignment="1">
      <alignment horizontal="center" vertical="center"/>
    </xf>
    <xf numFmtId="171" fontId="44" fillId="3" borderId="8" xfId="1" applyNumberFormat="1" applyFont="1" applyFill="1" applyBorder="1" applyAlignment="1">
      <alignment horizontal="center" vertical="center"/>
    </xf>
    <xf numFmtId="165" fontId="45" fillId="0" borderId="0" xfId="1" applyNumberFormat="1" applyFont="1" applyFill="1" applyBorder="1" applyAlignment="1">
      <alignment vertical="center"/>
    </xf>
    <xf numFmtId="164" fontId="44" fillId="4" borderId="0" xfId="2" applyFont="1" applyFill="1" applyBorder="1" applyAlignment="1">
      <alignment horizontal="right" vertical="center"/>
    </xf>
    <xf numFmtId="164" fontId="10" fillId="0" borderId="19" xfId="1" applyFont="1" applyFill="1" applyBorder="1" applyAlignment="1">
      <alignment vertical="center"/>
    </xf>
    <xf numFmtId="165" fontId="10" fillId="0" borderId="10" xfId="1" applyNumberFormat="1" applyFont="1" applyFill="1" applyBorder="1" applyAlignment="1">
      <alignment vertical="center"/>
    </xf>
    <xf numFmtId="165" fontId="43" fillId="3" borderId="10" xfId="1" applyNumberFormat="1" applyFont="1" applyFill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43" fillId="3" borderId="21" xfId="1" applyNumberFormat="1" applyFont="1" applyFill="1" applyBorder="1" applyAlignment="1">
      <alignment vertical="center"/>
    </xf>
    <xf numFmtId="164" fontId="46" fillId="4" borderId="22" xfId="1" applyFont="1" applyFill="1" applyBorder="1" applyAlignment="1">
      <alignment vertical="center"/>
    </xf>
    <xf numFmtId="165" fontId="46" fillId="4" borderId="15" xfId="1" applyNumberFormat="1" applyFont="1" applyFill="1" applyBorder="1" applyAlignment="1" applyProtection="1">
      <alignment horizontal="right" vertical="center"/>
    </xf>
    <xf numFmtId="165" fontId="43" fillId="4" borderId="15" xfId="1" applyNumberFormat="1" applyFont="1" applyFill="1" applyBorder="1" applyAlignment="1" applyProtection="1">
      <alignment horizontal="right" vertical="center"/>
    </xf>
    <xf numFmtId="165" fontId="43" fillId="4" borderId="23" xfId="1" applyNumberFormat="1" applyFont="1" applyFill="1" applyBorder="1" applyAlignment="1" applyProtection="1">
      <alignment horizontal="right" vertical="center"/>
    </xf>
    <xf numFmtId="164" fontId="10" fillId="0" borderId="22" xfId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165" fontId="43" fillId="3" borderId="15" xfId="1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vertical="center"/>
    </xf>
    <xf numFmtId="165" fontId="43" fillId="3" borderId="23" xfId="1" applyNumberFormat="1" applyFont="1" applyFill="1" applyBorder="1" applyAlignment="1">
      <alignment vertical="center"/>
    </xf>
    <xf numFmtId="164" fontId="44" fillId="4" borderId="0" xfId="2" applyFont="1" applyFill="1" applyAlignment="1">
      <alignment horizontal="right" vertical="center"/>
    </xf>
    <xf numFmtId="165" fontId="10" fillId="0" borderId="15" xfId="1" applyNumberFormat="1" applyFont="1" applyFill="1" applyBorder="1" applyAlignment="1" applyProtection="1">
      <alignment horizontal="right" vertical="center"/>
    </xf>
    <xf numFmtId="164" fontId="8" fillId="0" borderId="22" xfId="1" applyFont="1" applyFill="1" applyBorder="1" applyAlignment="1">
      <alignment vertical="center"/>
    </xf>
    <xf numFmtId="165" fontId="47" fillId="0" borderId="0" xfId="1" applyNumberFormat="1" applyFont="1" applyFill="1" applyBorder="1" applyAlignment="1">
      <alignment vertical="center"/>
    </xf>
    <xf numFmtId="164" fontId="7" fillId="5" borderId="22" xfId="1" applyFont="1" applyFill="1" applyBorder="1" applyAlignment="1">
      <alignment horizontal="left" vertical="center" indent="1"/>
    </xf>
    <xf numFmtId="165" fontId="7" fillId="5" borderId="15" xfId="1" applyNumberFormat="1" applyFont="1" applyFill="1" applyBorder="1" applyAlignment="1">
      <alignment horizontal="right" vertical="center"/>
    </xf>
    <xf numFmtId="165" fontId="10" fillId="5" borderId="15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4" fontId="9" fillId="0" borderId="22" xfId="1" applyFont="1" applyFill="1" applyBorder="1" applyAlignment="1">
      <alignment horizontal="right" vertical="center"/>
    </xf>
    <xf numFmtId="165" fontId="8" fillId="0" borderId="16" xfId="1" applyNumberFormat="1" applyFont="1" applyFill="1" applyBorder="1" applyAlignment="1" applyProtection="1">
      <alignment horizontal="right" vertical="center"/>
    </xf>
    <xf numFmtId="165" fontId="43" fillId="3" borderId="16" xfId="1" applyNumberFormat="1" applyFont="1" applyFill="1" applyBorder="1" applyAlignment="1" applyProtection="1">
      <alignment horizontal="right" vertical="center"/>
    </xf>
    <xf numFmtId="165" fontId="8" fillId="0" borderId="17" xfId="1" applyNumberFormat="1" applyFont="1" applyFill="1" applyBorder="1" applyAlignment="1" applyProtection="1">
      <alignment horizontal="right" vertical="center"/>
    </xf>
    <xf numFmtId="165" fontId="43" fillId="3" borderId="18" xfId="1" applyNumberFormat="1" applyFont="1" applyFill="1" applyBorder="1" applyAlignment="1" applyProtection="1">
      <alignment horizontal="right" vertical="center"/>
    </xf>
    <xf numFmtId="164" fontId="46" fillId="4" borderId="22" xfId="1" applyFont="1" applyFill="1" applyBorder="1" applyAlignment="1">
      <alignment vertical="center" wrapText="1"/>
    </xf>
    <xf numFmtId="164" fontId="44" fillId="0" borderId="0" xfId="2" applyFont="1" applyFill="1" applyBorder="1" applyAlignment="1">
      <alignment horizontal="right" vertical="center"/>
    </xf>
    <xf numFmtId="164" fontId="43" fillId="6" borderId="22" xfId="1" applyFont="1" applyFill="1" applyBorder="1" applyAlignment="1">
      <alignment vertical="center"/>
    </xf>
    <xf numFmtId="165" fontId="43" fillId="6" borderId="15" xfId="1" applyNumberFormat="1" applyFont="1" applyFill="1" applyBorder="1" applyAlignment="1" applyProtection="1">
      <alignment horizontal="right" vertical="center"/>
    </xf>
    <xf numFmtId="165" fontId="43" fillId="6" borderId="24" xfId="1" applyNumberFormat="1" applyFont="1" applyFill="1" applyBorder="1" applyAlignment="1" applyProtection="1">
      <alignment horizontal="right" vertical="center"/>
    </xf>
    <xf numFmtId="165" fontId="43" fillId="6" borderId="23" xfId="1" applyNumberFormat="1" applyFont="1" applyFill="1" applyBorder="1" applyAlignment="1" applyProtection="1">
      <alignment horizontal="right" vertical="center"/>
    </xf>
    <xf numFmtId="164" fontId="10" fillId="0" borderId="25" xfId="1" applyFont="1" applyFill="1" applyBorder="1" applyAlignment="1">
      <alignment vertical="center"/>
    </xf>
    <xf numFmtId="165" fontId="10" fillId="0" borderId="26" xfId="1" applyNumberFormat="1" applyFont="1" applyFill="1" applyBorder="1" applyAlignment="1">
      <alignment vertical="center"/>
    </xf>
    <xf numFmtId="165" fontId="43" fillId="3" borderId="26" xfId="1" applyNumberFormat="1" applyFont="1" applyFill="1" applyBorder="1" applyAlignment="1">
      <alignment vertical="center"/>
    </xf>
    <xf numFmtId="165" fontId="10" fillId="0" borderId="27" xfId="1" applyNumberFormat="1" applyFont="1" applyFill="1" applyBorder="1" applyAlignment="1">
      <alignment vertical="center"/>
    </xf>
    <xf numFmtId="165" fontId="43" fillId="3" borderId="28" xfId="1" applyNumberFormat="1" applyFont="1" applyFill="1" applyBorder="1" applyAlignment="1">
      <alignment vertical="center"/>
    </xf>
    <xf numFmtId="164" fontId="45" fillId="0" borderId="0" xfId="1" applyFont="1" applyFill="1" applyBorder="1" applyAlignment="1">
      <alignment vertical="center"/>
    </xf>
    <xf numFmtId="164" fontId="48" fillId="0" borderId="0" xfId="1" applyFont="1" applyFill="1" applyBorder="1" applyAlignment="1">
      <alignment vertical="center"/>
    </xf>
    <xf numFmtId="164" fontId="49" fillId="0" borderId="0" xfId="1" applyFont="1" applyFill="1" applyBorder="1" applyAlignment="1">
      <alignment vertical="center"/>
    </xf>
    <xf numFmtId="165" fontId="42" fillId="7" borderId="15" xfId="1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50" fillId="0" borderId="0" xfId="0" applyFont="1"/>
    <xf numFmtId="165" fontId="50" fillId="0" borderId="0" xfId="2" applyNumberFormat="1" applyFont="1" applyFill="1" applyBorder="1" applyAlignment="1" applyProtection="1">
      <alignment horizontal="right" vertical="center"/>
    </xf>
    <xf numFmtId="0" fontId="50" fillId="0" borderId="0" xfId="0" applyFont="1" applyBorder="1"/>
    <xf numFmtId="165" fontId="50" fillId="0" borderId="0" xfId="2" applyNumberFormat="1" applyFont="1" applyFill="1" applyBorder="1" applyAlignment="1">
      <alignment vertical="center"/>
    </xf>
    <xf numFmtId="165" fontId="50" fillId="0" borderId="0" xfId="2" applyNumberFormat="1" applyFont="1" applyFill="1" applyBorder="1" applyAlignment="1">
      <alignment horizontal="right" vertical="center"/>
    </xf>
    <xf numFmtId="164" fontId="13" fillId="0" borderId="0" xfId="2" applyFont="1" applyBorder="1" applyAlignment="1">
      <alignment vertical="center"/>
    </xf>
    <xf numFmtId="164" fontId="13" fillId="0" borderId="0" xfId="2" applyFont="1" applyBorder="1" applyAlignment="1">
      <alignment horizontal="right" vertical="center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0" fontId="11" fillId="0" borderId="0" xfId="0" applyFont="1"/>
    <xf numFmtId="166" fontId="13" fillId="0" borderId="0" xfId="2" applyNumberFormat="1" applyFont="1" applyBorder="1" applyAlignment="1">
      <alignment vertical="center"/>
    </xf>
    <xf numFmtId="164" fontId="13" fillId="0" borderId="0" xfId="2" applyFont="1" applyFill="1" applyBorder="1" applyAlignment="1" applyProtection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49" fontId="13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 applyProtection="1">
      <alignment horizontal="right" vertical="center"/>
    </xf>
    <xf numFmtId="165" fontId="11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Border="1" applyAlignment="1">
      <alignment vertical="center"/>
    </xf>
    <xf numFmtId="164" fontId="12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/>
    <xf numFmtId="164" fontId="13" fillId="0" borderId="0" xfId="2" applyFont="1" applyBorder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5" fontId="13" fillId="0" borderId="0" xfId="2" applyNumberFormat="1" applyFont="1" applyFill="1" applyBorder="1" applyAlignment="1">
      <alignment vertical="center"/>
    </xf>
    <xf numFmtId="165" fontId="51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 applyProtection="1">
      <alignment horizontal="right" vertical="center"/>
    </xf>
    <xf numFmtId="165" fontId="51" fillId="0" borderId="0" xfId="2" applyNumberFormat="1" applyFont="1" applyFill="1" applyBorder="1" applyAlignment="1" applyProtection="1">
      <alignment horizontal="right" vertical="center"/>
    </xf>
    <xf numFmtId="165" fontId="53" fillId="0" borderId="0" xfId="2" applyNumberFormat="1" applyFont="1" applyBorder="1" applyAlignment="1">
      <alignment vertical="center"/>
    </xf>
    <xf numFmtId="165" fontId="53" fillId="0" borderId="0" xfId="2" applyNumberFormat="1" applyFont="1" applyBorder="1" applyAlignment="1">
      <alignment horizontal="right" vertical="center"/>
    </xf>
    <xf numFmtId="165" fontId="53" fillId="0" borderId="0" xfId="2" applyNumberFormat="1" applyFont="1" applyFill="1" applyBorder="1" applyAlignment="1">
      <alignment vertical="center"/>
    </xf>
    <xf numFmtId="164" fontId="54" fillId="0" borderId="0" xfId="2" applyFont="1" applyFill="1" applyAlignment="1">
      <alignment horizontal="left" vertical="center"/>
    </xf>
    <xf numFmtId="0" fontId="0" fillId="0" borderId="0" xfId="0" applyFill="1" applyBorder="1"/>
    <xf numFmtId="164" fontId="55" fillId="0" borderId="0" xfId="2" applyFont="1" applyFill="1" applyAlignment="1">
      <alignment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Alignment="1">
      <alignment horizontal="right" vertical="center"/>
    </xf>
    <xf numFmtId="164" fontId="13" fillId="0" borderId="0" xfId="2" applyFont="1" applyFill="1" applyBorder="1" applyAlignment="1" applyProtection="1">
      <alignment vertical="center"/>
    </xf>
    <xf numFmtId="164" fontId="13" fillId="0" borderId="0" xfId="2" applyFont="1" applyFill="1" applyAlignment="1">
      <alignment vertical="center"/>
    </xf>
    <xf numFmtId="164" fontId="56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vertical="center"/>
    </xf>
    <xf numFmtId="164" fontId="57" fillId="0" borderId="0" xfId="2" applyFont="1" applyFill="1" applyAlignment="1">
      <alignment vertical="center"/>
    </xf>
    <xf numFmtId="165" fontId="57" fillId="0" borderId="0" xfId="2" applyNumberFormat="1" applyFont="1" applyFill="1" applyBorder="1" applyAlignment="1">
      <alignment horizontal="right" vertical="center"/>
    </xf>
    <xf numFmtId="165" fontId="12" fillId="0" borderId="0" xfId="2" applyNumberFormat="1" applyFont="1" applyFill="1" applyAlignment="1">
      <alignment vertical="center"/>
    </xf>
    <xf numFmtId="164" fontId="55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left" vertical="center"/>
    </xf>
    <xf numFmtId="165" fontId="57" fillId="0" borderId="0" xfId="2" applyNumberFormat="1" applyFont="1" applyFill="1" applyAlignment="1">
      <alignment horizontal="right" vertical="center"/>
    </xf>
    <xf numFmtId="0" fontId="11" fillId="0" borderId="0" xfId="13" applyFont="1" applyAlignment="1">
      <alignment vertical="center"/>
    </xf>
    <xf numFmtId="173" fontId="11" fillId="0" borderId="0" xfId="2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3" fillId="0" borderId="0" xfId="3" applyNumberFormat="1" applyFont="1" applyFill="1" applyBorder="1" applyAlignment="1" applyProtection="1">
      <alignment horizontal="right" vertical="center"/>
    </xf>
    <xf numFmtId="173" fontId="11" fillId="0" borderId="0" xfId="3" applyNumberFormat="1" applyFont="1" applyFill="1" applyBorder="1" applyAlignment="1" applyProtection="1">
      <alignment horizontal="right" vertical="center"/>
    </xf>
    <xf numFmtId="165" fontId="58" fillId="0" borderId="0" xfId="2" applyNumberFormat="1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1" fillId="0" borderId="0" xfId="13" applyFont="1" applyFill="1" applyBorder="1" applyAlignment="1">
      <alignment vertical="center"/>
    </xf>
    <xf numFmtId="0" fontId="1" fillId="0" borderId="0" xfId="14"/>
    <xf numFmtId="165" fontId="11" fillId="0" borderId="0" xfId="2" applyNumberFormat="1" applyFont="1" applyFill="1" applyAlignment="1">
      <alignment vertical="center"/>
    </xf>
    <xf numFmtId="165" fontId="17" fillId="0" borderId="0" xfId="9" applyNumberFormat="1" applyFont="1" applyFill="1" applyBorder="1" applyAlignment="1">
      <alignment horizontal="center" vertical="center"/>
    </xf>
    <xf numFmtId="164" fontId="12" fillId="0" borderId="0" xfId="2" applyFont="1" applyFill="1" applyBorder="1" applyAlignment="1">
      <alignment vertical="center"/>
    </xf>
    <xf numFmtId="164" fontId="58" fillId="0" borderId="0" xfId="2" applyFont="1" applyBorder="1" applyAlignment="1">
      <alignment vertical="center"/>
    </xf>
    <xf numFmtId="164" fontId="59" fillId="0" borderId="0" xfId="2" applyFont="1" applyFill="1" applyAlignment="1">
      <alignment vertical="center"/>
    </xf>
    <xf numFmtId="164" fontId="60" fillId="0" borderId="0" xfId="2" applyFont="1" applyFill="1" applyAlignment="1">
      <alignment vertical="center"/>
    </xf>
    <xf numFmtId="1" fontId="61" fillId="0" borderId="0" xfId="2" applyNumberFormat="1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165" fontId="11" fillId="0" borderId="0" xfId="3" applyNumberFormat="1" applyFont="1" applyFill="1" applyAlignment="1">
      <alignment vertical="center"/>
    </xf>
    <xf numFmtId="1" fontId="11" fillId="0" borderId="0" xfId="2" applyNumberFormat="1" applyFont="1" applyFill="1" applyAlignment="1">
      <alignment horizontal="left" vertical="center"/>
    </xf>
    <xf numFmtId="165" fontId="11" fillId="0" borderId="0" xfId="3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left" vertical="center"/>
    </xf>
    <xf numFmtId="1" fontId="62" fillId="0" borderId="0" xfId="2" applyNumberFormat="1" applyFont="1" applyFill="1" applyAlignment="1">
      <alignment vertical="center"/>
    </xf>
    <xf numFmtId="1" fontId="13" fillId="0" borderId="0" xfId="2" applyNumberFormat="1" applyFont="1" applyFill="1" applyAlignment="1">
      <alignment vertical="center"/>
    </xf>
    <xf numFmtId="165" fontId="13" fillId="0" borderId="0" xfId="3" applyNumberFormat="1" applyFont="1" applyFill="1" applyAlignment="1">
      <alignment horizontal="right" vertical="center"/>
    </xf>
    <xf numFmtId="0" fontId="11" fillId="0" borderId="0" xfId="16" applyFont="1" applyFill="1" applyAlignment="1">
      <alignment vertical="center"/>
    </xf>
    <xf numFmtId="173" fontId="11" fillId="0" borderId="0" xfId="1" applyNumberFormat="1" applyFont="1" applyFill="1" applyAlignment="1">
      <alignment vertical="center"/>
    </xf>
    <xf numFmtId="173" fontId="11" fillId="0" borderId="0" xfId="1" applyNumberFormat="1" applyFont="1" applyFill="1" applyAlignment="1">
      <alignment horizontal="right" vertical="center"/>
    </xf>
    <xf numFmtId="173" fontId="51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horizontal="right" vertical="center"/>
    </xf>
    <xf numFmtId="173" fontId="13" fillId="0" borderId="0" xfId="1" applyNumberFormat="1" applyFont="1" applyFill="1" applyAlignment="1">
      <alignment horizontal="right" vertical="center"/>
    </xf>
    <xf numFmtId="165" fontId="13" fillId="0" borderId="0" xfId="1" applyNumberFormat="1" applyFont="1" applyFill="1" applyBorder="1" applyAlignment="1" applyProtection="1">
      <alignment horizontal="right" vertical="center"/>
    </xf>
    <xf numFmtId="167" fontId="11" fillId="0" borderId="0" xfId="4" applyFont="1" applyFill="1"/>
    <xf numFmtId="167" fontId="11" fillId="0" borderId="0" xfId="4" applyFont="1"/>
    <xf numFmtId="164" fontId="13" fillId="0" borderId="0" xfId="2" applyFont="1" applyAlignment="1">
      <alignment vertical="center"/>
    </xf>
    <xf numFmtId="0" fontId="11" fillId="0" borderId="0" xfId="13" applyFont="1"/>
    <xf numFmtId="165" fontId="11" fillId="0" borderId="0" xfId="3" applyNumberFormat="1" applyFont="1" applyFill="1" applyBorder="1" applyAlignment="1" applyProtection="1">
      <alignment horizontal="right" vertical="center"/>
    </xf>
    <xf numFmtId="165" fontId="11" fillId="0" borderId="0" xfId="3" applyNumberFormat="1" applyFont="1" applyBorder="1" applyAlignment="1">
      <alignment vertical="center"/>
    </xf>
    <xf numFmtId="0" fontId="0" fillId="0" borderId="0" xfId="0" applyFill="1"/>
    <xf numFmtId="173" fontId="13" fillId="0" borderId="0" xfId="1" applyNumberFormat="1" applyFont="1" applyFill="1" applyBorder="1" applyAlignment="1">
      <alignment vertical="center"/>
    </xf>
    <xf numFmtId="173" fontId="13" fillId="0" borderId="0" xfId="1" applyNumberFormat="1" applyFont="1" applyFill="1" applyBorder="1" applyAlignment="1">
      <alignment horizontal="right" vertical="center"/>
    </xf>
    <xf numFmtId="0" fontId="11" fillId="0" borderId="0" xfId="16" applyFont="1"/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0" fontId="11" fillId="0" borderId="0" xfId="16" applyAlignment="1">
      <alignment vertical="center"/>
    </xf>
    <xf numFmtId="166" fontId="63" fillId="8" borderId="1" xfId="2" applyNumberFormat="1" applyFont="1" applyFill="1" applyBorder="1" applyAlignment="1" applyProtection="1">
      <alignment horizontal="centerContinuous" vertical="center"/>
    </xf>
    <xf numFmtId="49" fontId="13" fillId="2" borderId="0" xfId="2" applyNumberFormat="1" applyFont="1" applyFill="1" applyBorder="1" applyAlignment="1">
      <alignment vertical="center"/>
    </xf>
    <xf numFmtId="49" fontId="63" fillId="3" borderId="0" xfId="2" applyNumberFormat="1" applyFont="1" applyFill="1" applyBorder="1" applyAlignment="1">
      <alignment vertical="center"/>
    </xf>
    <xf numFmtId="165" fontId="52" fillId="9" borderId="0" xfId="2" applyNumberFormat="1" applyFont="1" applyFill="1" applyBorder="1" applyAlignment="1">
      <alignment vertical="center"/>
    </xf>
    <xf numFmtId="165" fontId="51" fillId="9" borderId="0" xfId="2" applyNumberFormat="1" applyFont="1" applyFill="1" applyBorder="1" applyAlignment="1">
      <alignment vertical="center"/>
    </xf>
    <xf numFmtId="165" fontId="51" fillId="9" borderId="1" xfId="2" applyNumberFormat="1" applyFont="1" applyFill="1" applyBorder="1" applyAlignment="1">
      <alignment vertical="center"/>
    </xf>
    <xf numFmtId="165" fontId="13" fillId="10" borderId="1" xfId="2" applyNumberFormat="1" applyFont="1" applyFill="1" applyBorder="1" applyAlignment="1">
      <alignment horizontal="right" vertical="center"/>
    </xf>
    <xf numFmtId="165" fontId="13" fillId="10" borderId="2" xfId="2" applyNumberFormat="1" applyFont="1" applyFill="1" applyBorder="1" applyAlignment="1">
      <alignment horizontal="right" vertical="center"/>
    </xf>
    <xf numFmtId="164" fontId="13" fillId="2" borderId="0" xfId="2" applyFont="1" applyFill="1" applyBorder="1" applyAlignment="1" applyProtection="1">
      <alignment vertical="center"/>
    </xf>
    <xf numFmtId="167" fontId="11" fillId="0" borderId="0" xfId="4"/>
    <xf numFmtId="166" fontId="63" fillId="3" borderId="1" xfId="2" quotePrefix="1" applyNumberFormat="1" applyFont="1" applyFill="1" applyBorder="1" applyAlignment="1" applyProtection="1">
      <alignment horizontal="centerContinuous" vertical="center"/>
    </xf>
    <xf numFmtId="166" fontId="11" fillId="0" borderId="0" xfId="4" applyNumberFormat="1" applyFont="1" applyFill="1"/>
    <xf numFmtId="166" fontId="63" fillId="3" borderId="1" xfId="2" quotePrefix="1" applyNumberFormat="1" applyFont="1" applyFill="1" applyBorder="1" applyAlignment="1" applyProtection="1">
      <alignment horizontal="center" vertical="center"/>
    </xf>
    <xf numFmtId="1" fontId="63" fillId="3" borderId="0" xfId="2" quotePrefix="1" applyNumberFormat="1" applyFont="1" applyFill="1" applyBorder="1" applyAlignment="1" applyProtection="1">
      <alignment horizontal="center" vertical="center"/>
    </xf>
    <xf numFmtId="1" fontId="63" fillId="3" borderId="1" xfId="2" quotePrefix="1" applyNumberFormat="1" applyFont="1" applyFill="1" applyBorder="1" applyAlignment="1" applyProtection="1">
      <alignment horizontal="center" vertical="center"/>
    </xf>
    <xf numFmtId="166" fontId="64" fillId="3" borderId="0" xfId="4" applyNumberFormat="1" applyFont="1" applyFill="1"/>
    <xf numFmtId="166" fontId="63" fillId="3" borderId="0" xfId="2" applyNumberFormat="1" applyFont="1" applyFill="1" applyBorder="1" applyAlignment="1" applyProtection="1">
      <alignment horizontal="center" vertical="center"/>
    </xf>
    <xf numFmtId="165" fontId="13" fillId="10" borderId="0" xfId="2" applyNumberFormat="1" applyFont="1" applyFill="1" applyBorder="1" applyAlignment="1">
      <alignment vertical="center"/>
    </xf>
    <xf numFmtId="165" fontId="13" fillId="10" borderId="0" xfId="1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51" fillId="9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/>
    </xf>
    <xf numFmtId="165" fontId="13" fillId="10" borderId="0" xfId="2" applyNumberFormat="1" applyFont="1" applyFill="1" applyBorder="1" applyAlignment="1">
      <alignment horizontal="right" vertical="center"/>
    </xf>
    <xf numFmtId="165" fontId="13" fillId="10" borderId="0" xfId="1" applyNumberFormat="1" applyFont="1" applyFill="1" applyBorder="1" applyAlignment="1">
      <alignment horizontal="right" vertical="center"/>
    </xf>
    <xf numFmtId="165" fontId="13" fillId="10" borderId="0" xfId="3" applyNumberFormat="1" applyFont="1" applyFill="1" applyBorder="1" applyAlignment="1">
      <alignment horizontal="right" vertical="center"/>
    </xf>
    <xf numFmtId="165" fontId="51" fillId="9" borderId="1" xfId="1" applyNumberFormat="1" applyFont="1" applyFill="1" applyBorder="1" applyAlignment="1">
      <alignment vertical="center"/>
    </xf>
    <xf numFmtId="165" fontId="51" fillId="9" borderId="1" xfId="3" applyNumberFormat="1" applyFont="1" applyFill="1" applyBorder="1" applyAlignment="1">
      <alignment vertical="center"/>
    </xf>
    <xf numFmtId="165" fontId="13" fillId="10" borderId="0" xfId="2" applyNumberFormat="1" applyFont="1" applyFill="1" applyBorder="1" applyAlignment="1" applyProtection="1">
      <alignment horizontal="right" vertical="center"/>
    </xf>
    <xf numFmtId="165" fontId="13" fillId="10" borderId="0" xfId="1" applyNumberFormat="1" applyFont="1" applyFill="1" applyBorder="1" applyAlignment="1" applyProtection="1">
      <alignment horizontal="right" vertical="center"/>
    </xf>
    <xf numFmtId="165" fontId="13" fillId="10" borderId="0" xfId="3" applyNumberFormat="1" applyFont="1" applyFill="1" applyBorder="1" applyAlignment="1" applyProtection="1">
      <alignment horizontal="right" vertical="center"/>
    </xf>
    <xf numFmtId="165" fontId="51" fillId="9" borderId="0" xfId="3" applyNumberFormat="1" applyFont="1" applyFill="1" applyBorder="1" applyAlignment="1">
      <alignment vertical="center"/>
    </xf>
    <xf numFmtId="165" fontId="13" fillId="10" borderId="1" xfId="2" applyNumberFormat="1" applyFont="1" applyFill="1" applyBorder="1" applyAlignment="1" applyProtection="1">
      <alignment horizontal="right" vertical="center"/>
    </xf>
    <xf numFmtId="165" fontId="13" fillId="10" borderId="1" xfId="3" applyNumberFormat="1" applyFont="1" applyFill="1" applyBorder="1" applyAlignment="1" applyProtection="1">
      <alignment horizontal="right" vertical="center"/>
    </xf>
    <xf numFmtId="165" fontId="13" fillId="10" borderId="1" xfId="2" applyNumberFormat="1" applyFont="1" applyFill="1" applyBorder="1" applyAlignment="1">
      <alignment vertical="center"/>
    </xf>
    <xf numFmtId="165" fontId="13" fillId="10" borderId="1" xfId="3" applyNumberFormat="1" applyFont="1" applyFill="1" applyBorder="1" applyAlignment="1">
      <alignment vertical="center"/>
    </xf>
    <xf numFmtId="165" fontId="51" fillId="9" borderId="0" xfId="2" applyNumberFormat="1" applyFont="1" applyFill="1" applyBorder="1" applyAlignment="1" applyProtection="1">
      <alignment horizontal="right" vertical="center"/>
    </xf>
    <xf numFmtId="165" fontId="51" fillId="9" borderId="0" xfId="3" applyNumberFormat="1" applyFont="1" applyFill="1" applyBorder="1" applyAlignment="1" applyProtection="1">
      <alignment horizontal="right" vertical="center"/>
    </xf>
    <xf numFmtId="165" fontId="51" fillId="9" borderId="1" xfId="2" applyNumberFormat="1" applyFont="1" applyFill="1" applyBorder="1" applyAlignment="1" applyProtection="1">
      <alignment horizontal="right" vertical="center"/>
    </xf>
    <xf numFmtId="165" fontId="51" fillId="9" borderId="1" xfId="3" applyNumberFormat="1" applyFont="1" applyFill="1" applyBorder="1" applyAlignment="1" applyProtection="1">
      <alignment horizontal="right" vertical="center"/>
    </xf>
    <xf numFmtId="165" fontId="13" fillId="0" borderId="1" xfId="2" applyNumberFormat="1" applyFont="1" applyFill="1" applyBorder="1" applyAlignment="1" applyProtection="1">
      <alignment horizontal="right" vertical="center"/>
    </xf>
    <xf numFmtId="165" fontId="11" fillId="10" borderId="1" xfId="2" applyNumberFormat="1" applyFont="1" applyFill="1" applyBorder="1" applyAlignment="1" applyProtection="1">
      <alignment horizontal="right" vertical="center"/>
    </xf>
    <xf numFmtId="165" fontId="13" fillId="10" borderId="3" xfId="2" applyNumberFormat="1" applyFont="1" applyFill="1" applyBorder="1" applyAlignment="1" applyProtection="1">
      <alignment horizontal="right" vertical="center"/>
    </xf>
    <xf numFmtId="165" fontId="13" fillId="10" borderId="3" xfId="3" applyNumberFormat="1" applyFont="1" applyFill="1" applyBorder="1" applyAlignment="1" applyProtection="1">
      <alignment horizontal="right" vertical="center"/>
    </xf>
    <xf numFmtId="0" fontId="63" fillId="3" borderId="1" xfId="2" applyNumberFormat="1" applyFont="1" applyFill="1" applyBorder="1" applyAlignment="1" applyProtection="1">
      <alignment horizontal="centerContinuous" vertical="center"/>
    </xf>
    <xf numFmtId="166" fontId="63" fillId="3" borderId="1" xfId="2" applyNumberFormat="1" applyFont="1" applyFill="1" applyBorder="1" applyAlignment="1" applyProtection="1">
      <alignment horizontal="centerContinuous" vertical="center"/>
    </xf>
    <xf numFmtId="166" fontId="63" fillId="3" borderId="1" xfId="2" applyNumberFormat="1" applyFont="1" applyFill="1" applyBorder="1" applyAlignment="1" applyProtection="1">
      <alignment horizontal="center" vertical="center"/>
    </xf>
    <xf numFmtId="167" fontId="52" fillId="0" borderId="0" xfId="4" applyFont="1"/>
    <xf numFmtId="167" fontId="63" fillId="3" borderId="0" xfId="4" applyFont="1" applyFill="1"/>
    <xf numFmtId="165" fontId="11" fillId="10" borderId="1" xfId="0" applyNumberFormat="1" applyFont="1" applyFill="1" applyBorder="1"/>
    <xf numFmtId="165" fontId="11" fillId="10" borderId="1" xfId="4" applyNumberFormat="1" applyFont="1" applyFill="1" applyBorder="1"/>
    <xf numFmtId="165" fontId="11" fillId="10" borderId="1" xfId="13" applyNumberFormat="1" applyFont="1" applyFill="1" applyBorder="1"/>
    <xf numFmtId="165" fontId="11" fillId="10" borderId="0" xfId="13" applyNumberFormat="1" applyFont="1" applyFill="1" applyBorder="1"/>
    <xf numFmtId="167" fontId="52" fillId="9" borderId="0" xfId="4" applyFont="1" applyFill="1"/>
    <xf numFmtId="165" fontId="51" fillId="9" borderId="0" xfId="0" applyNumberFormat="1" applyFont="1" applyFill="1"/>
    <xf numFmtId="165" fontId="51" fillId="9" borderId="0" xfId="4" applyNumberFormat="1" applyFont="1" applyFill="1"/>
    <xf numFmtId="165" fontId="51" fillId="9" borderId="0" xfId="13" applyNumberFormat="1" applyFont="1" applyFill="1"/>
    <xf numFmtId="165" fontId="51" fillId="9" borderId="0" xfId="16" applyNumberFormat="1" applyFont="1" applyFill="1"/>
    <xf numFmtId="165" fontId="51" fillId="9" borderId="0" xfId="13" applyNumberFormat="1" applyFont="1" applyFill="1" applyBorder="1"/>
    <xf numFmtId="165" fontId="13" fillId="10" borderId="3" xfId="0" applyNumberFormat="1" applyFont="1" applyFill="1" applyBorder="1"/>
    <xf numFmtId="165" fontId="13" fillId="10" borderId="0" xfId="4" applyNumberFormat="1" applyFont="1" applyFill="1" applyBorder="1"/>
    <xf numFmtId="165" fontId="13" fillId="10" borderId="0" xfId="13" applyNumberFormat="1" applyFont="1" applyFill="1" applyBorder="1"/>
    <xf numFmtId="172" fontId="13" fillId="10" borderId="0" xfId="17" applyNumberFormat="1" applyFont="1" applyFill="1" applyBorder="1"/>
    <xf numFmtId="9" fontId="11" fillId="0" borderId="0" xfId="11" applyFont="1"/>
    <xf numFmtId="1" fontId="63" fillId="3" borderId="0" xfId="2" applyNumberFormat="1" applyFont="1" applyFill="1" applyBorder="1" applyAlignment="1">
      <alignment vertical="center"/>
    </xf>
    <xf numFmtId="164" fontId="11" fillId="0" borderId="0" xfId="1" applyFont="1" applyFill="1" applyAlignment="1">
      <alignment horizontal="right" vertical="center"/>
    </xf>
    <xf numFmtId="164" fontId="11" fillId="0" borderId="0" xfId="1" applyFont="1" applyFill="1" applyAlignment="1">
      <alignment vertical="center"/>
    </xf>
    <xf numFmtId="165" fontId="13" fillId="9" borderId="0" xfId="2" applyNumberFormat="1" applyFont="1" applyFill="1" applyBorder="1" applyAlignment="1">
      <alignment vertical="center"/>
    </xf>
    <xf numFmtId="173" fontId="13" fillId="9" borderId="0" xfId="1" applyNumberFormat="1" applyFont="1" applyFill="1" applyBorder="1" applyAlignment="1">
      <alignment vertical="center"/>
    </xf>
    <xf numFmtId="164" fontId="52" fillId="9" borderId="0" xfId="1" applyFont="1" applyFill="1" applyBorder="1" applyAlignment="1">
      <alignment vertical="center"/>
    </xf>
    <xf numFmtId="43" fontId="52" fillId="0" borderId="0" xfId="15" applyFont="1" applyFill="1" applyBorder="1" applyAlignment="1">
      <alignment vertical="center"/>
    </xf>
    <xf numFmtId="164" fontId="63" fillId="3" borderId="0" xfId="2" applyFont="1" applyFill="1" applyBorder="1" applyAlignment="1" applyProtection="1">
      <alignment horizontal="center" vertical="center"/>
    </xf>
    <xf numFmtId="164" fontId="63" fillId="8" borderId="0" xfId="2" applyFont="1" applyFill="1" applyBorder="1" applyAlignment="1" applyProtection="1">
      <alignment horizontal="center" vertical="center"/>
    </xf>
    <xf numFmtId="165" fontId="63" fillId="3" borderId="0" xfId="2" applyNumberFormat="1" applyFont="1" applyFill="1" applyBorder="1" applyAlignment="1">
      <alignment horizontal="left" vertical="center"/>
    </xf>
    <xf numFmtId="49" fontId="63" fillId="3" borderId="0" xfId="2" applyNumberFormat="1" applyFont="1" applyFill="1" applyBorder="1" applyAlignment="1">
      <alignment horizontal="left" vertical="center"/>
    </xf>
    <xf numFmtId="164" fontId="13" fillId="0" borderId="0" xfId="2" applyFont="1" applyBorder="1" applyAlignment="1">
      <alignment horizontal="left" vertical="center"/>
    </xf>
    <xf numFmtId="167" fontId="20" fillId="0" borderId="1" xfId="4" applyFont="1" applyFill="1" applyBorder="1" applyAlignment="1">
      <alignment horizontal="center" vertical="center" wrapText="1"/>
    </xf>
    <xf numFmtId="167" fontId="21" fillId="0" borderId="1" xfId="4" applyFont="1" applyFill="1" applyBorder="1" applyAlignment="1">
      <alignment horizontal="center" vertical="center" wrapText="1"/>
    </xf>
    <xf numFmtId="167" fontId="18" fillId="2" borderId="1" xfId="8" applyFont="1" applyFill="1" applyBorder="1" applyAlignment="1">
      <alignment horizontal="center"/>
    </xf>
    <xf numFmtId="167" fontId="18" fillId="0" borderId="1" xfId="5" applyFont="1" applyFill="1" applyBorder="1" applyAlignment="1">
      <alignment horizontal="center"/>
    </xf>
    <xf numFmtId="167" fontId="21" fillId="0" borderId="1" xfId="5" applyFont="1" applyFill="1" applyBorder="1" applyAlignment="1">
      <alignment horizontal="center"/>
    </xf>
    <xf numFmtId="165" fontId="42" fillId="3" borderId="7" xfId="1" applyNumberFormat="1" applyFont="1" applyFill="1" applyBorder="1" applyAlignment="1">
      <alignment horizontal="center" vertical="center"/>
    </xf>
    <xf numFmtId="165" fontId="42" fillId="3" borderId="8" xfId="1" applyNumberFormat="1" applyFont="1" applyFill="1" applyBorder="1" applyAlignment="1">
      <alignment horizontal="center" vertical="center"/>
    </xf>
    <xf numFmtId="164" fontId="42" fillId="3" borderId="9" xfId="1" applyFont="1" applyFill="1" applyBorder="1" applyAlignment="1">
      <alignment horizontal="center" vertical="center"/>
    </xf>
    <xf numFmtId="164" fontId="42" fillId="3" borderId="14" xfId="1" applyFont="1" applyFill="1" applyBorder="1" applyAlignment="1">
      <alignment horizontal="center" vertical="center"/>
    </xf>
    <xf numFmtId="165" fontId="43" fillId="3" borderId="10" xfId="1" applyNumberFormat="1" applyFont="1" applyFill="1" applyBorder="1" applyAlignment="1">
      <alignment horizontal="center" vertical="center" wrapText="1"/>
    </xf>
    <xf numFmtId="165" fontId="43" fillId="3" borderId="15" xfId="1" applyNumberFormat="1" applyFont="1" applyFill="1" applyBorder="1" applyAlignment="1">
      <alignment horizontal="center" vertical="center" wrapText="1"/>
    </xf>
    <xf numFmtId="165" fontId="43" fillId="3" borderId="8" xfId="1" applyNumberFormat="1" applyFont="1" applyFill="1" applyBorder="1" applyAlignment="1">
      <alignment horizontal="center" vertical="center" wrapText="1"/>
    </xf>
    <xf numFmtId="165" fontId="43" fillId="3" borderId="13" xfId="1" applyNumberFormat="1" applyFont="1" applyFill="1" applyBorder="1" applyAlignment="1">
      <alignment horizontal="center" vertical="center"/>
    </xf>
    <xf numFmtId="165" fontId="43" fillId="3" borderId="18" xfId="1" applyNumberFormat="1" applyFont="1" applyFill="1" applyBorder="1" applyAlignment="1">
      <alignment horizontal="center" vertical="center"/>
    </xf>
    <xf numFmtId="165" fontId="42" fillId="3" borderId="16" xfId="1" applyNumberFormat="1" applyFont="1" applyFill="1" applyBorder="1" applyAlignment="1">
      <alignment horizontal="center" vertical="center"/>
    </xf>
    <xf numFmtId="165" fontId="42" fillId="3" borderId="17" xfId="1" applyNumberFormat="1" applyFont="1" applyFill="1" applyBorder="1" applyAlignment="1">
      <alignment horizontal="center" vertical="center"/>
    </xf>
  </cellXfs>
  <cellStyles count="18">
    <cellStyle name="Normal" xfId="0" builtinId="0"/>
    <cellStyle name="Normal 11" xfId="13" xr:uid="{00000000-0005-0000-0000-000001000000}"/>
    <cellStyle name="Normal 11 2" xfId="16" xr:uid="{00000000-0005-0000-0000-000002000000}"/>
    <cellStyle name="Normal 2" xfId="4" xr:uid="{00000000-0005-0000-0000-000003000000}"/>
    <cellStyle name="Normal 3" xfId="6" xr:uid="{00000000-0005-0000-0000-000004000000}"/>
    <cellStyle name="Normal 4" xfId="7" xr:uid="{00000000-0005-0000-0000-000005000000}"/>
    <cellStyle name="Normal 5" xfId="10" xr:uid="{00000000-0005-0000-0000-000006000000}"/>
    <cellStyle name="Normal 5 2" xfId="12" xr:uid="{00000000-0005-0000-0000-000007000000}"/>
    <cellStyle name="Normal 6" xfId="14" xr:uid="{00000000-0005-0000-0000-000008000000}"/>
    <cellStyle name="Normal_DVA - Consolidada 2007" xfId="5" xr:uid="{00000000-0005-0000-0000-000009000000}"/>
    <cellStyle name="Normal_Ideiasnet_FLUXO DE CAIXA 4 Trim 2009- flávia  nota explicativa definitivo completo (Sheila)" xfId="8" xr:uid="{00000000-0005-0000-0000-00000A000000}"/>
    <cellStyle name="Porcentagem" xfId="11" builtinId="5"/>
    <cellStyle name="Porcentagem 2" xfId="17" xr:uid="{00000000-0005-0000-0000-00000C000000}"/>
    <cellStyle name="Separador de milhares 2 2" xfId="9" xr:uid="{00000000-0005-0000-0000-00000D000000}"/>
    <cellStyle name="Vírgula" xfId="1" builtinId="3"/>
    <cellStyle name="Vírgula 2" xfId="15" xr:uid="{00000000-0005-0000-0000-00000F000000}"/>
    <cellStyle name="Vírgula 2 2 2" xfId="3" xr:uid="{00000000-0005-0000-0000-000010000000}"/>
    <cellStyle name="Vírgula 3 2 2" xfId="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Storage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ORCAMENTO\2019\OR&#199;AMENTOS\03%20-%20MAR&#199;O\BASE%20AUXILIARES\0319%20BASE%20CLASSIFICA&#199;&#195;O_NV_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uconpereira\Library\Containers\com.apple.mail\Data\Library\Mail%20Downloads\65E32D25-D8B6-441B-BD5B-9A96A2C8F3FB\Maxitel_Model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nev%202006%20budget%20v10xls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de/Quattuor/Relacao%20de%20filiais%20e%20produtos%20-%20to%20Paranh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Relatorios\Relatorio%20de%20Reportagem%20201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AppData\Roaming\OpenText\DM\Temp\IGCP-%2325229-v3-Projeto_Z_-_Modelo_Financeiro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belo\Documents\Clientes\Audit\Banco%20Fidis\Diversos\Wordproc\31.12.08\DF&#180;s\Fidis%20DF's%2031dez08%20-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Unipar\2002\Imobilizado%20D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y%20Documents\Clientes\5%20Paul%20Wurth\2008\4%2031.12.08\Relatorios\Paul%20Wurth%20-%20DF's%2031dez08%20-%20Draf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paul%20wurth\Paul%20Wurth\30.06.2006\Relatorios\Boneca\DF's%20Bonec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Biosint&#233;tica\31.12.03\Administra&#231;&#227;o%20do%20JOB\Comparativo%20dez02%20x%20dez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  <sheetName val="GNR"/>
      <sheetName val="Base - Linha de Produtos"/>
      <sheetName val="monthly_China"/>
      <sheetName val="daily_China"/>
      <sheetName val="LME_Vs_Met_Bul__Nickel"/>
      <sheetName val="Base_-_Linha_de_Produtos"/>
      <sheetName val="cmp"/>
      <sheetName val="consumption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  <sheetName val="Segmented_DCF"/>
      <sheetName val="Note_Summary"/>
      <sheetName val="Balance_Sheet"/>
      <sheetName val="Income_Statement"/>
      <sheetName val="Cash_Flows"/>
      <sheetName val="SLB&amp;Rev_v__Debt"/>
      <sheetName val="Pay_Debt_Form"/>
      <sheetName val="Peak_EPS"/>
      <sheetName val="EPS_Charts"/>
      <sheetName val="Segmented_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  <sheetName val="Total"/>
      <sheetName val="Resumen"/>
      <sheetName val="ROC"/>
      <sheetName val="BP"/>
      <sheetName val="BMF"/>
      <sheetName val="BAL1001"/>
    </sheetNames>
    <sheetDataSet>
      <sheetData sheetId="0"/>
      <sheetData sheetId="1"/>
      <sheetData sheetId="2" refreshError="1">
        <row r="10">
          <cell r="B10">
            <v>32878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  <sheetName val="Base_BIR"/>
      <sheetName val="BorrowerList"/>
      <sheetName val="Sheet2"/>
      <sheetName val="Tables"/>
      <sheetName val="32"/>
      <sheetName val="Base Conta"/>
      <sheetName val="DRE 2020 - Gerencial"/>
      <sheetName val="Volume e Ticket FOB"/>
      <sheetName val="BD"/>
      <sheetName val="Cash_Flow"/>
      <sheetName val="Resumen_BBDD"/>
      <sheetName val="BBDD_Estado_Cash_Flow"/>
      <sheetName val="rating_interno"/>
      <sheetName val="Datos_relevantes_P1"/>
      <sheetName val="Datos_relevantes_P4_Cia"/>
      <sheetName val="Pples_magnitudes"/>
      <sheetName val="Cta_de_resultados"/>
      <sheetName val="Cash_Flow_"/>
      <sheetName val="Ratios_"/>
      <sheetName val="numero_de_establecimientos"/>
      <sheetName val="Consejo_Admon_"/>
      <sheetName val="Ev_por_linea_de_negocio"/>
      <sheetName val="datos_proforma"/>
      <sheetName val="Budget_Bysoft_2016"/>
      <sheetName val="Base_Conta"/>
      <sheetName val="DRE_2020_-_Gerencial"/>
      <sheetName val="Volume_e_Ticket_FOB"/>
      <sheetName val="Painel de contr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  <sheetName val="air_fares"/>
      <sheetName val="Implied_ROIC_Calculation"/>
      <sheetName val="Harvey_-_CATHAY_PACIFIC_"/>
      <sheetName val="plf_and_yield_historic"/>
      <sheetName val="front_page_(2)"/>
      <sheetName val="Sample_Layout_(new)"/>
      <sheetName val="Sample_Layout"/>
      <sheetName val="Previdencia Privada"/>
      <sheetName val="air_fares1"/>
      <sheetName val="Implied_ROIC_Calculation1"/>
      <sheetName val="Harvey_-_CATHAY_PACIFIC_1"/>
      <sheetName val="plf_and_yield_historic1"/>
      <sheetName val="front_page_(2)1"/>
      <sheetName val="Sample_Layout_(new)1"/>
      <sheetName val="Sample_Layout1"/>
      <sheetName val="Previdencia_Priv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  <sheetName val="base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Input"/>
      <sheetName val="Receita Bruta"/>
      <sheetName val="Capa"/>
      <sheetName val="Ano"/>
      <sheetName val="Mes"/>
      <sheetName val="Acumulado"/>
      <sheetName val="IDNT"/>
      <sheetName val="Cash Flow"/>
      <sheetName val="LTM"/>
      <sheetName val="Composição"/>
    </sheetNames>
    <sheetDataSet>
      <sheetData sheetId="0">
        <row r="5">
          <cell r="A5" t="str">
            <v>Addcomm</v>
          </cell>
        </row>
      </sheetData>
      <sheetData sheetId="1">
        <row r="5">
          <cell r="A5" t="str">
            <v>Addcomm</v>
          </cell>
          <cell r="B5">
            <v>0.54</v>
          </cell>
          <cell r="C5">
            <v>0.54</v>
          </cell>
          <cell r="D5">
            <v>0.54</v>
          </cell>
          <cell r="E5">
            <v>0.54</v>
          </cell>
          <cell r="F5">
            <v>0.54</v>
          </cell>
          <cell r="G5">
            <v>0.54</v>
          </cell>
          <cell r="H5">
            <v>0.54</v>
          </cell>
          <cell r="I5">
            <v>0.54</v>
          </cell>
          <cell r="J5">
            <v>0.54</v>
          </cell>
          <cell r="K5">
            <v>0.5675</v>
          </cell>
          <cell r="L5">
            <v>0.5675</v>
          </cell>
          <cell r="M5">
            <v>0.5675</v>
          </cell>
          <cell r="N5">
            <v>0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A6" t="str">
            <v>Automatos</v>
          </cell>
          <cell r="B6">
            <v>0.34599999999999997</v>
          </cell>
          <cell r="C6">
            <v>0.34599999999999997</v>
          </cell>
          <cell r="D6">
            <v>0.34599999999999997</v>
          </cell>
          <cell r="E6">
            <v>0.34599999999999997</v>
          </cell>
          <cell r="F6">
            <v>0.34599999999999997</v>
          </cell>
          <cell r="G6">
            <v>0.34599999999999997</v>
          </cell>
          <cell r="H6">
            <v>0.34610000000000002</v>
          </cell>
          <cell r="I6">
            <v>0.34610000000000002</v>
          </cell>
          <cell r="J6">
            <v>0.34610000000000002</v>
          </cell>
          <cell r="K6">
            <v>0.34610000000000002</v>
          </cell>
          <cell r="L6">
            <v>0.34610000000000002</v>
          </cell>
          <cell r="M6">
            <v>0.34610000000000002</v>
          </cell>
          <cell r="N6">
            <v>0</v>
          </cell>
          <cell r="O6">
            <v>0.34610000000000002</v>
          </cell>
          <cell r="P6">
            <v>0.34610000000000002</v>
          </cell>
          <cell r="Q6">
            <v>0.34610000000000002</v>
          </cell>
          <cell r="R6">
            <v>0.43419999999999997</v>
          </cell>
          <cell r="S6">
            <v>0.43419999999999997</v>
          </cell>
          <cell r="T6">
            <v>0.43419999999999997</v>
          </cell>
          <cell r="U6">
            <v>0.63649999999999995</v>
          </cell>
          <cell r="V6">
            <v>0.63649999999999995</v>
          </cell>
          <cell r="W6">
            <v>0.63649999999999995</v>
          </cell>
          <cell r="X6">
            <v>0.63649999999999995</v>
          </cell>
          <cell r="Y6">
            <v>0.63649999999999995</v>
          </cell>
          <cell r="Z6">
            <v>0.63649999999999995</v>
          </cell>
          <cell r="AA6">
            <v>0</v>
          </cell>
          <cell r="AB6">
            <v>0.5181</v>
          </cell>
          <cell r="AC6">
            <v>0.5181</v>
          </cell>
          <cell r="AD6">
            <v>0.5181</v>
          </cell>
          <cell r="AE6">
            <v>0.5181</v>
          </cell>
          <cell r="AF6">
            <v>0.5181</v>
          </cell>
          <cell r="AG6">
            <v>0.5181</v>
          </cell>
          <cell r="AH6">
            <v>0.5181</v>
          </cell>
          <cell r="AI6">
            <v>0.5181</v>
          </cell>
          <cell r="AJ6">
            <v>0.5181</v>
          </cell>
          <cell r="AK6">
            <v>0.5181</v>
          </cell>
          <cell r="AL6">
            <v>0.5181</v>
          </cell>
          <cell r="AM6">
            <v>0.5181</v>
          </cell>
          <cell r="AN6">
            <v>0</v>
          </cell>
        </row>
        <row r="7">
          <cell r="A7" t="str">
            <v>Bolsa de Mulher</v>
          </cell>
          <cell r="B7">
            <v>0.95699999999999996</v>
          </cell>
          <cell r="C7">
            <v>0.95699999999999996</v>
          </cell>
          <cell r="D7">
            <v>0.95699999999999996</v>
          </cell>
          <cell r="E7">
            <v>0.95699999999999996</v>
          </cell>
          <cell r="F7">
            <v>0.95699999999999996</v>
          </cell>
          <cell r="G7">
            <v>0.95699999999999996</v>
          </cell>
          <cell r="H7">
            <v>0.95699999999999996</v>
          </cell>
          <cell r="I7">
            <v>0.95699999999999996</v>
          </cell>
          <cell r="J7">
            <v>0.95699999999999996</v>
          </cell>
          <cell r="K7">
            <v>0.95689999999999997</v>
          </cell>
          <cell r="L7">
            <v>0.95689999999999997</v>
          </cell>
          <cell r="M7">
            <v>0.95689999999999997</v>
          </cell>
          <cell r="N7">
            <v>0</v>
          </cell>
          <cell r="O7">
            <v>0.95689999999999997</v>
          </cell>
          <cell r="P7">
            <v>0.95689999999999997</v>
          </cell>
          <cell r="Q7">
            <v>0.95689999999999997</v>
          </cell>
          <cell r="R7">
            <v>0.95689999999999997</v>
          </cell>
          <cell r="S7">
            <v>0.95689999999999997</v>
          </cell>
          <cell r="T7">
            <v>0.95689999999999997</v>
          </cell>
          <cell r="U7">
            <v>0.97140000000000004</v>
          </cell>
          <cell r="V7">
            <v>0.97140000000000004</v>
          </cell>
          <cell r="W7">
            <v>0.97140000000000004</v>
          </cell>
          <cell r="X7">
            <v>0.97140000000000004</v>
          </cell>
          <cell r="Y7">
            <v>0.97140000000000004</v>
          </cell>
          <cell r="Z7">
            <v>0.97140000000000004</v>
          </cell>
          <cell r="AA7">
            <v>0</v>
          </cell>
          <cell r="AB7">
            <v>0.97729999999999995</v>
          </cell>
          <cell r="AC7">
            <v>0.97729999999999995</v>
          </cell>
          <cell r="AD7">
            <v>0.97729999999999995</v>
          </cell>
          <cell r="AE7">
            <v>0.97729999999999995</v>
          </cell>
          <cell r="AF7">
            <v>0.97729999999999995</v>
          </cell>
          <cell r="AG7">
            <v>0.97729999999999995</v>
          </cell>
          <cell r="AH7">
            <v>0.97729999999999995</v>
          </cell>
          <cell r="AI7">
            <v>0.97729999999999995</v>
          </cell>
          <cell r="AJ7">
            <v>0.97729999999999995</v>
          </cell>
          <cell r="AK7">
            <v>0.97729999999999995</v>
          </cell>
          <cell r="AL7">
            <v>0.97729999999999995</v>
          </cell>
          <cell r="AM7">
            <v>0.97729999999999995</v>
          </cell>
          <cell r="AN7">
            <v>0</v>
          </cell>
        </row>
        <row r="8">
          <cell r="A8" t="str">
            <v>Brain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0.2</v>
          </cell>
          <cell r="P8">
            <v>0.2</v>
          </cell>
          <cell r="Q8">
            <v>0.2</v>
          </cell>
          <cell r="R8">
            <v>0.4</v>
          </cell>
          <cell r="S8">
            <v>0.4</v>
          </cell>
          <cell r="T8">
            <v>0.4</v>
          </cell>
          <cell r="U8">
            <v>0.4</v>
          </cell>
          <cell r="V8">
            <v>0.4</v>
          </cell>
          <cell r="W8">
            <v>0.4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 t="str">
            <v>Brands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1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 t="str">
            <v>CiaShop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0.5</v>
          </cell>
          <cell r="AK10">
            <v>0.5</v>
          </cell>
          <cell r="AL10">
            <v>0.5</v>
          </cell>
          <cell r="AM10">
            <v>0.5</v>
          </cell>
          <cell r="AN10">
            <v>0</v>
          </cell>
        </row>
        <row r="11">
          <cell r="A11" t="str">
            <v>Hands</v>
          </cell>
          <cell r="B11">
            <v>0.51400000000000001</v>
          </cell>
          <cell r="C11">
            <v>0.51400000000000001</v>
          </cell>
          <cell r="D11">
            <v>0.51400000000000001</v>
          </cell>
          <cell r="E11">
            <v>0.51400000000000001</v>
          </cell>
          <cell r="F11">
            <v>0.51400000000000001</v>
          </cell>
          <cell r="G11">
            <v>0.51400000000000001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0.8</v>
          </cell>
          <cell r="P11">
            <v>0.8</v>
          </cell>
          <cell r="Q11">
            <v>0.8</v>
          </cell>
          <cell r="R11">
            <v>0.8</v>
          </cell>
          <cell r="S11">
            <v>0.8</v>
          </cell>
          <cell r="T11">
            <v>0.8</v>
          </cell>
          <cell r="U11">
            <v>0.8</v>
          </cell>
          <cell r="V11">
            <v>0.8</v>
          </cell>
          <cell r="W11">
            <v>0.8</v>
          </cell>
          <cell r="X11">
            <v>0.79979999999999996</v>
          </cell>
          <cell r="Y11">
            <v>0.79979999999999996</v>
          </cell>
          <cell r="Z11">
            <v>0.79979999999999996</v>
          </cell>
          <cell r="AA11">
            <v>0</v>
          </cell>
          <cell r="AB11">
            <v>0.80010000000000003</v>
          </cell>
          <cell r="AC11">
            <v>0.80010000000000003</v>
          </cell>
          <cell r="AD11">
            <v>0.80010000000000003</v>
          </cell>
          <cell r="AE11">
            <v>0.67500000000000004</v>
          </cell>
          <cell r="AF11">
            <v>0.67500000000000004</v>
          </cell>
          <cell r="AG11">
            <v>0.67500000000000004</v>
          </cell>
          <cell r="AH11">
            <v>0.67500000000000004</v>
          </cell>
          <cell r="AI11">
            <v>0.67500000000000004</v>
          </cell>
          <cell r="AJ11">
            <v>0.67500000000000004</v>
          </cell>
          <cell r="AK11">
            <v>0.67500000000000004</v>
          </cell>
          <cell r="AL11">
            <v>0.67500000000000004</v>
          </cell>
          <cell r="AM11">
            <v>0</v>
          </cell>
          <cell r="AN11">
            <v>0</v>
          </cell>
        </row>
        <row r="12">
          <cell r="A12" t="str">
            <v>iMusica</v>
          </cell>
          <cell r="B12">
            <v>0.93700000000000006</v>
          </cell>
          <cell r="C12">
            <v>0.93700000000000006</v>
          </cell>
          <cell r="D12">
            <v>0.93700000000000006</v>
          </cell>
          <cell r="E12">
            <v>0.93700000000000006</v>
          </cell>
          <cell r="F12">
            <v>0.93700000000000006</v>
          </cell>
          <cell r="G12">
            <v>0.93700000000000006</v>
          </cell>
          <cell r="H12">
            <v>0.93700000000000006</v>
          </cell>
          <cell r="I12">
            <v>0.93700000000000006</v>
          </cell>
          <cell r="J12">
            <v>0.93700000000000006</v>
          </cell>
          <cell r="K12">
            <v>0.99870000000000003</v>
          </cell>
          <cell r="L12">
            <v>0.99870000000000003</v>
          </cell>
          <cell r="M12">
            <v>0.99870000000000003</v>
          </cell>
          <cell r="N12">
            <v>0</v>
          </cell>
          <cell r="O12">
            <v>0.96970000000000001</v>
          </cell>
          <cell r="P12">
            <v>0.96970000000000001</v>
          </cell>
          <cell r="Q12">
            <v>0.96970000000000001</v>
          </cell>
          <cell r="R12">
            <v>0.96970000000000001</v>
          </cell>
          <cell r="S12">
            <v>0.96970000000000001</v>
          </cell>
          <cell r="T12">
            <v>0.96970000000000001</v>
          </cell>
          <cell r="U12">
            <v>0.97709999999999997</v>
          </cell>
          <cell r="V12">
            <v>0.97709999999999997</v>
          </cell>
          <cell r="W12">
            <v>0.97709999999999997</v>
          </cell>
          <cell r="X12">
            <v>0.97709999999999997</v>
          </cell>
          <cell r="Y12">
            <v>0.97709999999999997</v>
          </cell>
          <cell r="Z12">
            <v>0.97709999999999997</v>
          </cell>
          <cell r="AA12">
            <v>0</v>
          </cell>
          <cell r="AB12">
            <v>0.97709999999999997</v>
          </cell>
          <cell r="AC12">
            <v>0.97709999999999997</v>
          </cell>
          <cell r="AD12">
            <v>0.97709999999999997</v>
          </cell>
          <cell r="AE12">
            <v>0.95</v>
          </cell>
          <cell r="AF12">
            <v>0.95</v>
          </cell>
          <cell r="AG12">
            <v>0.95</v>
          </cell>
          <cell r="AH12">
            <v>0.95</v>
          </cell>
          <cell r="AI12">
            <v>0.95</v>
          </cell>
          <cell r="AJ12">
            <v>0.95</v>
          </cell>
          <cell r="AK12">
            <v>0.95</v>
          </cell>
          <cell r="AL12">
            <v>0.95</v>
          </cell>
          <cell r="AM12">
            <v>0.95</v>
          </cell>
          <cell r="AN12">
            <v>0</v>
          </cell>
        </row>
        <row r="13">
          <cell r="A13" t="str">
            <v>Media Factory</v>
          </cell>
          <cell r="B13">
            <v>0.78800000000000003</v>
          </cell>
          <cell r="C13">
            <v>0.78800000000000003</v>
          </cell>
          <cell r="D13">
            <v>0.78800000000000003</v>
          </cell>
          <cell r="E13">
            <v>0.78800000000000003</v>
          </cell>
          <cell r="F13">
            <v>0.78800000000000003</v>
          </cell>
          <cell r="G13">
            <v>0.78800000000000003</v>
          </cell>
          <cell r="H13">
            <v>0.78800000000000003</v>
          </cell>
          <cell r="I13">
            <v>0.78800000000000003</v>
          </cell>
          <cell r="J13">
            <v>0.78800000000000003</v>
          </cell>
          <cell r="K13">
            <v>0.78800000000000003</v>
          </cell>
          <cell r="L13">
            <v>0.78800000000000003</v>
          </cell>
          <cell r="M13">
            <v>0.78800000000000003</v>
          </cell>
          <cell r="N13">
            <v>0</v>
          </cell>
          <cell r="O13">
            <v>0.76870000000000005</v>
          </cell>
          <cell r="P13">
            <v>0.76870000000000005</v>
          </cell>
          <cell r="Q13">
            <v>0.76870000000000005</v>
          </cell>
          <cell r="R13">
            <v>0.75</v>
          </cell>
          <cell r="S13">
            <v>0.75</v>
          </cell>
          <cell r="T13">
            <v>0.75</v>
          </cell>
          <cell r="U13">
            <v>0.75</v>
          </cell>
          <cell r="V13">
            <v>0.75</v>
          </cell>
          <cell r="W13">
            <v>0.75</v>
          </cell>
          <cell r="X13">
            <v>0.75</v>
          </cell>
          <cell r="Y13">
            <v>0.75</v>
          </cell>
          <cell r="Z13">
            <v>0.75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 t="str">
            <v>Moip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0.1205</v>
          </cell>
          <cell r="I14">
            <v>0.1205</v>
          </cell>
          <cell r="J14">
            <v>0.1205</v>
          </cell>
          <cell r="K14">
            <v>9.038705000000001E-2</v>
          </cell>
          <cell r="L14">
            <v>9.038705000000001E-2</v>
          </cell>
          <cell r="M14">
            <v>9.038705000000001E-2</v>
          </cell>
          <cell r="N14">
            <v>0</v>
          </cell>
          <cell r="O14">
            <v>0.41293004999999999</v>
          </cell>
          <cell r="P14">
            <v>0.41293004999999999</v>
          </cell>
          <cell r="Q14">
            <v>0.41293004999999999</v>
          </cell>
          <cell r="R14">
            <v>0.41860000000000003</v>
          </cell>
          <cell r="S14">
            <v>0.41860000000000003</v>
          </cell>
          <cell r="T14">
            <v>0.41860000000000003</v>
          </cell>
          <cell r="U14">
            <v>0.41860000000000003</v>
          </cell>
          <cell r="V14">
            <v>0.41860000000000003</v>
          </cell>
          <cell r="W14">
            <v>0.41860000000000003</v>
          </cell>
          <cell r="X14">
            <v>0.41860000000000003</v>
          </cell>
          <cell r="Y14">
            <v>0.41860000000000003</v>
          </cell>
          <cell r="Z14">
            <v>0.41860000000000003</v>
          </cell>
          <cell r="AA14">
            <v>0</v>
          </cell>
          <cell r="AB14">
            <v>0.41860000000000003</v>
          </cell>
          <cell r="AC14">
            <v>0.41860000000000003</v>
          </cell>
          <cell r="AD14">
            <v>0.41860000000000003</v>
          </cell>
          <cell r="AE14">
            <v>0.41860000000000003</v>
          </cell>
          <cell r="AF14">
            <v>0.41860000000000003</v>
          </cell>
          <cell r="AG14">
            <v>0.41860000000000003</v>
          </cell>
          <cell r="AH14">
            <v>0.41860000000000003</v>
          </cell>
          <cell r="AI14">
            <v>0.41860000000000003</v>
          </cell>
          <cell r="AJ14">
            <v>0.41860000000000003</v>
          </cell>
          <cell r="AK14">
            <v>0.41860000000000003</v>
          </cell>
          <cell r="AL14">
            <v>0.41860000000000003</v>
          </cell>
          <cell r="AM14">
            <v>0.41860000000000003</v>
          </cell>
          <cell r="AN14">
            <v>0</v>
          </cell>
        </row>
        <row r="15">
          <cell r="A15" t="str">
            <v>Netmovies</v>
          </cell>
          <cell r="B15">
            <v>0.48</v>
          </cell>
          <cell r="C15">
            <v>0.48</v>
          </cell>
          <cell r="D15">
            <v>0.48</v>
          </cell>
          <cell r="E15">
            <v>0.48</v>
          </cell>
          <cell r="F15">
            <v>0.48</v>
          </cell>
          <cell r="G15">
            <v>0.48</v>
          </cell>
          <cell r="H15">
            <v>0.54769999999999996</v>
          </cell>
          <cell r="I15">
            <v>0.54769999999999996</v>
          </cell>
          <cell r="J15">
            <v>0.54769999999999996</v>
          </cell>
          <cell r="K15">
            <v>0.54769999999999996</v>
          </cell>
          <cell r="L15">
            <v>0.54769999999999996</v>
          </cell>
          <cell r="M15">
            <v>0.54769999999999996</v>
          </cell>
          <cell r="N15">
            <v>0</v>
          </cell>
          <cell r="O15">
            <v>0.54769999999999996</v>
          </cell>
          <cell r="P15">
            <v>0.54769999999999996</v>
          </cell>
          <cell r="Q15">
            <v>0.54769999999999996</v>
          </cell>
          <cell r="R15">
            <v>0.54769999999999996</v>
          </cell>
          <cell r="S15">
            <v>0.54769999999999996</v>
          </cell>
          <cell r="T15">
            <v>0.54769999999999996</v>
          </cell>
          <cell r="U15">
            <v>0.54769999999999996</v>
          </cell>
          <cell r="V15">
            <v>0.54769999999999996</v>
          </cell>
          <cell r="W15">
            <v>0.54769999999999996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 t="str">
            <v>Officer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0</v>
          </cell>
        </row>
        <row r="17">
          <cell r="A17" t="str">
            <v>Padtec</v>
          </cell>
          <cell r="B17">
            <v>0.34200000000000003</v>
          </cell>
          <cell r="C17">
            <v>0.34200000000000003</v>
          </cell>
          <cell r="D17">
            <v>0.34200000000000003</v>
          </cell>
          <cell r="E17">
            <v>0.34200000000000003</v>
          </cell>
          <cell r="F17">
            <v>0.34200000000000003</v>
          </cell>
          <cell r="G17">
            <v>0.34200000000000003</v>
          </cell>
          <cell r="H17">
            <v>0.34200000000000003</v>
          </cell>
          <cell r="I17">
            <v>0.34200000000000003</v>
          </cell>
          <cell r="J17">
            <v>0.34200000000000003</v>
          </cell>
          <cell r="K17">
            <v>0.34200000000000003</v>
          </cell>
          <cell r="L17">
            <v>0.34200000000000003</v>
          </cell>
          <cell r="M17">
            <v>0.34200000000000003</v>
          </cell>
          <cell r="N17">
            <v>0</v>
          </cell>
          <cell r="O17">
            <v>0.34200000000000003</v>
          </cell>
          <cell r="P17">
            <v>0.34200000000000003</v>
          </cell>
          <cell r="Q17">
            <v>0.34200000000000003</v>
          </cell>
          <cell r="R17">
            <v>0.34210000000000002</v>
          </cell>
          <cell r="S17">
            <v>0.34210000000000002</v>
          </cell>
          <cell r="T17">
            <v>0.34210000000000002</v>
          </cell>
          <cell r="U17">
            <v>0.34210000000000002</v>
          </cell>
          <cell r="V17">
            <v>0.34210000000000002</v>
          </cell>
          <cell r="W17">
            <v>0.34210000000000002</v>
          </cell>
          <cell r="X17">
            <v>0.34210000000000002</v>
          </cell>
          <cell r="Y17">
            <v>0.34210000000000002</v>
          </cell>
          <cell r="Z17">
            <v>0.34210000000000002</v>
          </cell>
          <cell r="AA17">
            <v>0</v>
          </cell>
          <cell r="AB17">
            <v>0.34210000000000002</v>
          </cell>
          <cell r="AC17">
            <v>0.34210000000000002</v>
          </cell>
          <cell r="AD17">
            <v>0.34210000000000002</v>
          </cell>
          <cell r="AE17">
            <v>0.34210000000000002</v>
          </cell>
          <cell r="AF17">
            <v>0.34210000000000002</v>
          </cell>
          <cell r="AG17">
            <v>0.34210000000000002</v>
          </cell>
          <cell r="AH17">
            <v>0.34210000000000002</v>
          </cell>
          <cell r="AI17">
            <v>0.34210000000000002</v>
          </cell>
          <cell r="AJ17">
            <v>0.34210000000000002</v>
          </cell>
          <cell r="AK17">
            <v>0.34210000000000002</v>
          </cell>
          <cell r="AL17">
            <v>0.34210000000000002</v>
          </cell>
          <cell r="AM17">
            <v>0.34210000000000002</v>
          </cell>
          <cell r="AN17">
            <v>0</v>
          </cell>
        </row>
        <row r="18">
          <cell r="A18" t="str">
            <v>Pini</v>
          </cell>
          <cell r="B18">
            <v>0.311</v>
          </cell>
          <cell r="C18">
            <v>0.311</v>
          </cell>
          <cell r="D18">
            <v>0.311</v>
          </cell>
          <cell r="E18">
            <v>0.311</v>
          </cell>
          <cell r="F18">
            <v>0.311</v>
          </cell>
          <cell r="G18">
            <v>0.311</v>
          </cell>
          <cell r="H18">
            <v>0.311</v>
          </cell>
          <cell r="I18">
            <v>0.311</v>
          </cell>
          <cell r="J18">
            <v>0.311</v>
          </cell>
          <cell r="K18">
            <v>0.31059999999999999</v>
          </cell>
          <cell r="L18">
            <v>0.31059999999999999</v>
          </cell>
          <cell r="M18">
            <v>0.31059999999999999</v>
          </cell>
          <cell r="N18">
            <v>0</v>
          </cell>
          <cell r="O18">
            <v>0.31059999999999999</v>
          </cell>
          <cell r="P18">
            <v>0.31059999999999999</v>
          </cell>
          <cell r="Q18">
            <v>0.31059999999999999</v>
          </cell>
          <cell r="R18">
            <v>0.31059999999999999</v>
          </cell>
          <cell r="S18">
            <v>0.31059999999999999</v>
          </cell>
          <cell r="T18">
            <v>0.31059999999999999</v>
          </cell>
          <cell r="U18">
            <v>0.31059999999999999</v>
          </cell>
          <cell r="V18">
            <v>0.31059999999999999</v>
          </cell>
          <cell r="W18">
            <v>0.31059999999999999</v>
          </cell>
          <cell r="X18">
            <v>0.31059999999999999</v>
          </cell>
          <cell r="Y18">
            <v>0.31059999999999999</v>
          </cell>
          <cell r="Z18">
            <v>0.31059999999999999</v>
          </cell>
          <cell r="AA18">
            <v>0</v>
          </cell>
          <cell r="AB18">
            <v>0.31059999999999999</v>
          </cell>
          <cell r="AC18">
            <v>0.31059999999999999</v>
          </cell>
          <cell r="AD18">
            <v>0.31059999999999999</v>
          </cell>
          <cell r="AE18">
            <v>0.31059999999999999</v>
          </cell>
          <cell r="AF18">
            <v>0.31059999999999999</v>
          </cell>
          <cell r="AG18">
            <v>0.31059999999999999</v>
          </cell>
          <cell r="AH18">
            <v>0.31059999999999999</v>
          </cell>
          <cell r="AI18">
            <v>0.31059999999999999</v>
          </cell>
          <cell r="AJ18">
            <v>0.31059999999999999</v>
          </cell>
          <cell r="AK18">
            <v>0.31059999999999999</v>
          </cell>
          <cell r="AL18">
            <v>0.31059999999999999</v>
          </cell>
          <cell r="AM18">
            <v>0.31059999999999999</v>
          </cell>
          <cell r="AN18">
            <v>0</v>
          </cell>
        </row>
        <row r="19">
          <cell r="A19" t="str">
            <v>Site Blindado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6.2660000000000007E-2</v>
          </cell>
          <cell r="L19">
            <v>6.2660000000000007E-2</v>
          </cell>
          <cell r="M19">
            <v>6.2660000000000007E-2</v>
          </cell>
          <cell r="N19">
            <v>0</v>
          </cell>
          <cell r="O19">
            <v>0.28626000000000001</v>
          </cell>
          <cell r="P19">
            <v>0.28626000000000001</v>
          </cell>
          <cell r="Q19">
            <v>0.28626000000000001</v>
          </cell>
          <cell r="R19">
            <v>0.29020000000000001</v>
          </cell>
          <cell r="S19">
            <v>0.29020000000000001</v>
          </cell>
          <cell r="T19">
            <v>0.29020000000000001</v>
          </cell>
          <cell r="U19">
            <v>0.29020000000000001</v>
          </cell>
          <cell r="V19">
            <v>0.29020000000000001</v>
          </cell>
          <cell r="W19">
            <v>0.29020000000000001</v>
          </cell>
          <cell r="X19">
            <v>0.29020000000000001</v>
          </cell>
          <cell r="Y19">
            <v>0.29020000000000001</v>
          </cell>
          <cell r="Z19">
            <v>0.29020000000000001</v>
          </cell>
          <cell r="AA19">
            <v>0</v>
          </cell>
          <cell r="AB19">
            <v>0.29020000000000001</v>
          </cell>
          <cell r="AC19">
            <v>0.29020000000000001</v>
          </cell>
          <cell r="AD19">
            <v>0.29020000000000001</v>
          </cell>
          <cell r="AE19">
            <v>0.29020000000000001</v>
          </cell>
          <cell r="AF19">
            <v>0.29020000000000001</v>
          </cell>
          <cell r="AG19">
            <v>0.29020000000000001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 t="str">
            <v>Softcorp</v>
          </cell>
          <cell r="B20">
            <v>0.97</v>
          </cell>
          <cell r="C20">
            <v>0.97</v>
          </cell>
          <cell r="D20">
            <v>0.97</v>
          </cell>
          <cell r="E20">
            <v>0.97</v>
          </cell>
          <cell r="F20">
            <v>0.97</v>
          </cell>
          <cell r="G20">
            <v>0.97</v>
          </cell>
          <cell r="H20">
            <v>0.97</v>
          </cell>
          <cell r="I20">
            <v>0.97</v>
          </cell>
          <cell r="J20">
            <v>0.97</v>
          </cell>
          <cell r="K20">
            <v>0.99370000000000003</v>
          </cell>
          <cell r="L20">
            <v>0.99370000000000003</v>
          </cell>
          <cell r="M20">
            <v>0.99370000000000003</v>
          </cell>
          <cell r="N20">
            <v>0</v>
          </cell>
          <cell r="O20">
            <v>0.99370000000000003</v>
          </cell>
          <cell r="P20">
            <v>0.99370000000000003</v>
          </cell>
          <cell r="Q20">
            <v>0.99370000000000003</v>
          </cell>
          <cell r="R20">
            <v>0.99990000000000001</v>
          </cell>
          <cell r="S20">
            <v>0.99990000000000001</v>
          </cell>
          <cell r="T20">
            <v>0.99990000000000001</v>
          </cell>
          <cell r="U20">
            <v>0.99990000000000001</v>
          </cell>
          <cell r="V20">
            <v>0.99990000000000001</v>
          </cell>
          <cell r="W20">
            <v>0.99990000000000001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</row>
        <row r="21">
          <cell r="A21" t="str">
            <v>Spring Wireless</v>
          </cell>
          <cell r="B21">
            <v>0.10199999999999999</v>
          </cell>
          <cell r="C21">
            <v>0.10199999999999999</v>
          </cell>
          <cell r="D21">
            <v>0.10199999999999999</v>
          </cell>
          <cell r="E21">
            <v>0.10199999999999999</v>
          </cell>
          <cell r="F21">
            <v>0.10199999999999999</v>
          </cell>
          <cell r="G21">
            <v>0.10199999999999999</v>
          </cell>
          <cell r="H21">
            <v>0.1008</v>
          </cell>
          <cell r="I21">
            <v>0.1008</v>
          </cell>
          <cell r="J21">
            <v>0.1008</v>
          </cell>
          <cell r="K21">
            <v>0.1008</v>
          </cell>
          <cell r="L21">
            <v>0.1008</v>
          </cell>
          <cell r="M21">
            <v>0.1008</v>
          </cell>
          <cell r="N21">
            <v>0</v>
          </cell>
          <cell r="O21">
            <v>0.1008</v>
          </cell>
          <cell r="P21">
            <v>0.1008</v>
          </cell>
          <cell r="Q21">
            <v>0.1008</v>
          </cell>
          <cell r="R21">
            <v>9.4200000000000006E-2</v>
          </cell>
          <cell r="S21">
            <v>9.4200000000000006E-2</v>
          </cell>
          <cell r="T21">
            <v>9.4200000000000006E-2</v>
          </cell>
          <cell r="U21">
            <v>8.5000000000000006E-2</v>
          </cell>
          <cell r="V21">
            <v>8.5000000000000006E-2</v>
          </cell>
          <cell r="W21">
            <v>8.5000000000000006E-2</v>
          </cell>
          <cell r="X21">
            <v>8.4400000000000003E-2</v>
          </cell>
          <cell r="Y21">
            <v>8.4400000000000003E-2</v>
          </cell>
          <cell r="Z21">
            <v>8.4400000000000003E-2</v>
          </cell>
          <cell r="AA21">
            <v>0</v>
          </cell>
          <cell r="AB21">
            <v>7.7799999999999994E-2</v>
          </cell>
          <cell r="AC21">
            <v>7.7799999999999994E-2</v>
          </cell>
          <cell r="AD21">
            <v>7.7799999999999994E-2</v>
          </cell>
          <cell r="AE21">
            <v>7.4700000000000003E-2</v>
          </cell>
          <cell r="AF21">
            <v>7.4700000000000003E-2</v>
          </cell>
          <cell r="AG21">
            <v>7.4700000000000003E-2</v>
          </cell>
          <cell r="AH21">
            <v>7.0099999999999996E-2</v>
          </cell>
          <cell r="AI21">
            <v>7.0099999999999996E-2</v>
          </cell>
          <cell r="AJ21">
            <v>7.0099999999999996E-2</v>
          </cell>
          <cell r="AK21">
            <v>7.0099999999999996E-2</v>
          </cell>
          <cell r="AL21">
            <v>7.0099999999999996E-2</v>
          </cell>
          <cell r="AM21">
            <v>7.0099999999999996E-2</v>
          </cell>
          <cell r="AN21">
            <v>0</v>
          </cell>
        </row>
        <row r="22">
          <cell r="A22" t="str">
            <v>TecTotal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0.35770000000000002</v>
          </cell>
          <cell r="I22">
            <v>0.35770000000000002</v>
          </cell>
          <cell r="J22">
            <v>0.35770000000000002</v>
          </cell>
          <cell r="K22">
            <v>0.35770000000000002</v>
          </cell>
          <cell r="L22">
            <v>0.35770000000000002</v>
          </cell>
          <cell r="M22">
            <v>0.35770000000000002</v>
          </cell>
          <cell r="N22">
            <v>0</v>
          </cell>
          <cell r="O22">
            <v>0.35770000000000002</v>
          </cell>
          <cell r="P22">
            <v>0.35770000000000002</v>
          </cell>
          <cell r="Q22">
            <v>0.35770000000000002</v>
          </cell>
          <cell r="R22">
            <v>0.28660000000000002</v>
          </cell>
          <cell r="S22">
            <v>0.28660000000000002</v>
          </cell>
          <cell r="T22">
            <v>0.28660000000000002</v>
          </cell>
          <cell r="U22">
            <v>0.33450000000000002</v>
          </cell>
          <cell r="V22">
            <v>0.33450000000000002</v>
          </cell>
          <cell r="W22">
            <v>0.33450000000000002</v>
          </cell>
          <cell r="X22">
            <v>0.3584</v>
          </cell>
          <cell r="Y22">
            <v>0.3584</v>
          </cell>
          <cell r="Z22">
            <v>0.3584</v>
          </cell>
          <cell r="AA22">
            <v>0</v>
          </cell>
          <cell r="AB22">
            <v>0.33200000000000002</v>
          </cell>
          <cell r="AC22">
            <v>0.33200000000000002</v>
          </cell>
          <cell r="AD22">
            <v>0.33200000000000002</v>
          </cell>
          <cell r="AE22">
            <v>0.33200000000000002</v>
          </cell>
          <cell r="AF22">
            <v>0.33200000000000002</v>
          </cell>
          <cell r="AG22">
            <v>0.33200000000000002</v>
          </cell>
          <cell r="AH22">
            <v>0.33200000000000002</v>
          </cell>
          <cell r="AI22">
            <v>0.33200000000000002</v>
          </cell>
          <cell r="AJ22">
            <v>0.33200000000000002</v>
          </cell>
          <cell r="AK22">
            <v>0.33200000000000002</v>
          </cell>
          <cell r="AL22">
            <v>0.33200000000000002</v>
          </cell>
          <cell r="AM22">
            <v>0.33200000000000002</v>
          </cell>
          <cell r="AN22">
            <v>0</v>
          </cell>
        </row>
        <row r="23">
          <cell r="A23" t="str">
            <v>Trinnphone</v>
          </cell>
          <cell r="B23">
            <v>0.7</v>
          </cell>
          <cell r="C23">
            <v>0.7</v>
          </cell>
          <cell r="D23">
            <v>0.7</v>
          </cell>
          <cell r="E23">
            <v>0.7</v>
          </cell>
          <cell r="F23">
            <v>0.7</v>
          </cell>
          <cell r="G23">
            <v>0.7</v>
          </cell>
          <cell r="H23">
            <v>0.7</v>
          </cell>
          <cell r="I23">
            <v>0.7</v>
          </cell>
          <cell r="J23">
            <v>0.7</v>
          </cell>
          <cell r="K23">
            <v>0.7</v>
          </cell>
          <cell r="L23">
            <v>0.7</v>
          </cell>
          <cell r="M23">
            <v>0.7</v>
          </cell>
          <cell r="N23">
            <v>0</v>
          </cell>
          <cell r="O23">
            <v>0.7</v>
          </cell>
          <cell r="P23">
            <v>0.7</v>
          </cell>
          <cell r="Q23">
            <v>0.7</v>
          </cell>
          <cell r="R23">
            <v>0.77259999999999995</v>
          </cell>
          <cell r="S23">
            <v>0.77259999999999995</v>
          </cell>
          <cell r="T23">
            <v>0.77259999999999995</v>
          </cell>
          <cell r="U23">
            <v>0.80700000000000005</v>
          </cell>
          <cell r="V23">
            <v>0.80700000000000005</v>
          </cell>
          <cell r="W23">
            <v>0.80700000000000005</v>
          </cell>
          <cell r="X23">
            <v>0.78449561777823951</v>
          </cell>
          <cell r="Y23">
            <v>0.78449561777823951</v>
          </cell>
          <cell r="Z23">
            <v>0.78449561777823951</v>
          </cell>
          <cell r="AA23">
            <v>0</v>
          </cell>
          <cell r="AB23">
            <v>0.86990000000000001</v>
          </cell>
          <cell r="AC23">
            <v>0.86990000000000001</v>
          </cell>
          <cell r="AD23">
            <v>0.86990000000000001</v>
          </cell>
          <cell r="AE23">
            <v>0.9</v>
          </cell>
          <cell r="AF23">
            <v>0.9</v>
          </cell>
          <cell r="AG23">
            <v>0.9</v>
          </cell>
          <cell r="AH23">
            <v>0.9</v>
          </cell>
          <cell r="AI23">
            <v>0.9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 t="str">
            <v>TvaoVivo</v>
          </cell>
          <cell r="B24">
            <v>0.23300000000000001</v>
          </cell>
          <cell r="C24">
            <v>0.23300000000000001</v>
          </cell>
          <cell r="D24">
            <v>0.23300000000000001</v>
          </cell>
          <cell r="E24">
            <v>0.23300000000000001</v>
          </cell>
          <cell r="F24">
            <v>0.23300000000000001</v>
          </cell>
          <cell r="G24">
            <v>0.23300000000000001</v>
          </cell>
          <cell r="H24">
            <v>0.23300000000000001</v>
          </cell>
          <cell r="I24">
            <v>0.23300000000000001</v>
          </cell>
          <cell r="J24">
            <v>0.23300000000000001</v>
          </cell>
          <cell r="K24">
            <v>0.23300000000000001</v>
          </cell>
          <cell r="L24">
            <v>0.23300000000000001</v>
          </cell>
          <cell r="M24">
            <v>0.23300000000000001</v>
          </cell>
          <cell r="N24">
            <v>0</v>
          </cell>
          <cell r="O24">
            <v>0.15</v>
          </cell>
          <cell r="P24">
            <v>0.15</v>
          </cell>
          <cell r="Q24">
            <v>0.15</v>
          </cell>
          <cell r="R24">
            <v>0.25779999999999997</v>
          </cell>
          <cell r="S24">
            <v>0.25779999999999997</v>
          </cell>
          <cell r="T24">
            <v>0.25779999999999997</v>
          </cell>
          <cell r="U24">
            <v>0.30559999999999998</v>
          </cell>
          <cell r="V24">
            <v>0.30559999999999998</v>
          </cell>
          <cell r="W24">
            <v>0.30559999999999998</v>
          </cell>
          <cell r="X24">
            <v>0.27550000000000002</v>
          </cell>
          <cell r="Y24">
            <v>0.27550000000000002</v>
          </cell>
          <cell r="Z24">
            <v>0.27550000000000002</v>
          </cell>
          <cell r="AA24">
            <v>0</v>
          </cell>
          <cell r="AB24">
            <v>0.27550000000000002</v>
          </cell>
          <cell r="AC24">
            <v>0.27550000000000002</v>
          </cell>
          <cell r="AD24">
            <v>0.27550000000000002</v>
          </cell>
          <cell r="AE24">
            <v>0.27550000000000002</v>
          </cell>
          <cell r="AF24">
            <v>0.27550000000000002</v>
          </cell>
          <cell r="AG24">
            <v>0.27550000000000002</v>
          </cell>
          <cell r="AH24">
            <v>0.27550000000000002</v>
          </cell>
          <cell r="AI24">
            <v>0.27550000000000002</v>
          </cell>
          <cell r="AJ24">
            <v>0.27550000000000002</v>
          </cell>
          <cell r="AK24">
            <v>0.27550000000000002</v>
          </cell>
          <cell r="AL24">
            <v>0.27550000000000002</v>
          </cell>
          <cell r="AM24">
            <v>0.27550000000000002</v>
          </cell>
          <cell r="AN24">
            <v>0</v>
          </cell>
        </row>
        <row r="25">
          <cell r="A25" t="str">
            <v>Visionnaire</v>
          </cell>
          <cell r="B25">
            <v>0.4</v>
          </cell>
          <cell r="C25">
            <v>0.4</v>
          </cell>
          <cell r="D25">
            <v>0.4</v>
          </cell>
          <cell r="E25">
            <v>0.4</v>
          </cell>
          <cell r="F25">
            <v>0.4</v>
          </cell>
          <cell r="G25">
            <v>0.4</v>
          </cell>
          <cell r="H25">
            <v>0.4</v>
          </cell>
          <cell r="I25">
            <v>0.4</v>
          </cell>
          <cell r="J25">
            <v>0.4</v>
          </cell>
          <cell r="K25">
            <v>0.4</v>
          </cell>
          <cell r="L25">
            <v>0.4</v>
          </cell>
          <cell r="M25">
            <v>0.4</v>
          </cell>
          <cell r="N25">
            <v>0</v>
          </cell>
          <cell r="O25">
            <v>0.4</v>
          </cell>
          <cell r="P25">
            <v>0.4</v>
          </cell>
          <cell r="Q25">
            <v>0.4</v>
          </cell>
          <cell r="R25">
            <v>0.4</v>
          </cell>
          <cell r="S25">
            <v>0.4</v>
          </cell>
          <cell r="T25">
            <v>0.4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</sheetData>
      <sheetData sheetId="2">
        <row r="5">
          <cell r="V5">
            <v>2.3694376700000079</v>
          </cell>
        </row>
      </sheetData>
      <sheetData sheetId="3">
        <row r="5">
          <cell r="V5">
            <v>2.3694376700000079</v>
          </cell>
        </row>
      </sheetData>
      <sheetData sheetId="4">
        <row r="5">
          <cell r="V5">
            <v>2.3694376700000079</v>
          </cell>
        </row>
      </sheetData>
      <sheetData sheetId="5">
        <row r="5">
          <cell r="V5">
            <v>2.3694376700000079</v>
          </cell>
        </row>
      </sheetData>
      <sheetData sheetId="6">
        <row r="5">
          <cell r="V5">
            <v>2.3694376700000079</v>
          </cell>
        </row>
      </sheetData>
      <sheetData sheetId="7">
        <row r="5">
          <cell r="V5">
            <v>2.3694376700000079</v>
          </cell>
        </row>
      </sheetData>
      <sheetData sheetId="8">
        <row r="5">
          <cell r="V5">
            <v>2.3694376700000079</v>
          </cell>
        </row>
      </sheetData>
      <sheetData sheetId="9">
        <row r="5">
          <cell r="V5">
            <v>2.3694376700000079</v>
          </cell>
        </row>
      </sheetData>
      <sheetData sheetId="10">
        <row r="5">
          <cell r="V5">
            <v>2.3694376700000079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  <sheetName val="DRE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  <sheetName val="PIS-99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  <sheetName val="DESPESAS PLANEJ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  <sheetName val="BRL Market"/>
      <sheetName val="BBG Links"/>
      <sheetName val="감가상각누계액"/>
      <sheetName val="back"/>
      <sheetName val="XLR_NoRangeSheet"/>
      <sheetName val="Razao manual"/>
      <sheetName val="Razao SIS"/>
      <sheetName val="Global PIS  Cofins"/>
      <sheetName val=" DOE model"/>
      <sheetName val="cathayforecasts"/>
      <sheetName val="Quarters"/>
      <sheetName val="oldSEG"/>
      <sheetName val="RES"/>
      <sheetName val="CMAI 04_08_04"/>
      <sheetName val="Chemsystem"/>
      <sheetName val="Calculo"/>
      <sheetName val="Ativo Analitico"/>
      <sheetName val="Passivo Analitico"/>
      <sheetName val="Resultado Analitico"/>
      <sheetName val="Ativo Sintetico"/>
      <sheetName val="Passivo Sintetico"/>
      <sheetName val="Resultado Sintetico"/>
      <sheetName val="DFC2"/>
      <sheetName val="D.V.A."/>
      <sheetName val="Passivo"/>
      <sheetName val="Empresas"/>
      <sheetName val="Calculo global Depr."/>
      <sheetName val="Acomp"/>
      <sheetName val="DRE_OUTPUT"/>
      <sheetName val="Análisis IVA"/>
      <sheetName val="Painel de controle"/>
      <sheetName val=" Global fopag"/>
      <sheetName val="Apoio"/>
      <sheetName val="REVISÃO COML"/>
      <sheetName val="VENDA LÍQ"/>
      <sheetName val="BANDEIRAS"/>
      <sheetName val="MERCEARIA"/>
      <sheetName val="NÃO ALIMENTOS"/>
      <sheetName val="PERECIVEIS"/>
      <sheetName val="REGIÕES"/>
      <sheetName val="Goodwill"/>
      <sheetName val="ICMS LIQ"/>
      <sheetName val="SFC-5D"/>
      <sheetName val="Library Procedures"/>
      <sheetName val="Entity &amp; Environment"/>
      <sheetName val="Minutes review"/>
      <sheetName val="Contracts review "/>
      <sheetName val="Vente d'elec A "/>
      <sheetName val="Global Férias"/>
      <sheetName val="Global 13  Salário"/>
      <sheetName val="VENDAS_P_SUBSIDIÁRIA"/>
      <sheetName val="Auxiliar"/>
      <sheetName val="MUG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  <sheetName val="BP"/>
      <sheetName val="Tickmarks "/>
      <sheetName val="france"/>
      <sheetName val="italy"/>
      <sheetName val="uk"/>
      <sheetName val="netherlands"/>
      <sheetName val="sales vol."/>
      <sheetName val="Lead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  <sheetName val="Sample_Size"/>
      <sheetName val="Teste_Detalhes"/>
      <sheetName val="Global_Depreciação"/>
      <sheetName val="Controle_Patrimonial"/>
      <sheetName val="Nota_explicativa"/>
      <sheetName val="Movimentação_(2009)"/>
      <sheetName val="Teste_de_saldo_inicial"/>
      <sheetName val="PAS_de_Depreciação"/>
      <sheetName val="Teste_Adição"/>
      <sheetName val="Teste_Baixa"/>
      <sheetName val="Comp__Equip__Deposito"/>
      <sheetName val="TO_DO"/>
      <sheetName val="Cont__Patrimonial"/>
      <sheetName val="Seleção_Adição"/>
      <sheetName val="Composição_Intangível"/>
      <sheetName val="Depreciação_Global"/>
      <sheetName val="Resumo_dos_Riscos"/>
      <sheetName val="Safra_Cana"/>
      <sheetName val="Global_Exaustão"/>
      <sheetName val="Teste_de_Depreciação"/>
      <sheetName val="Teste_de_Adições"/>
      <sheetName val="Teste_Vasilhames"/>
      <sheetName val="Classes_ANP"/>
      <sheetName val="Teste_de_Baixas"/>
      <sheetName val="Rollforward_Imobilizado"/>
      <sheetName val="Movimentação_do_Imobilizado"/>
      <sheetName val="Composição_das_Adições"/>
      <sheetName val="Inspeção_física"/>
      <sheetName val="At__Permanente_-_Dez_-_03"/>
      <sheetName val="Mapa_Movimentação1"/>
      <sheetName val="Cálculo_Depreciação"/>
      <sheetName val="Composição_(PPC)"/>
      <sheetName val="Teste_Adições1"/>
      <sheetName val="Teste_Baixas"/>
      <sheetName val="Mapa_de_Movimentação"/>
      <sheetName val="Comp__Imob__09-01"/>
      <sheetName val="Comp__Imóveis"/>
      <sheetName val="Cálculo_de_Depreciação"/>
      <sheetName val="Teste_Saldo_Incial"/>
      <sheetName val="Det_dos_Parâmetros"/>
      <sheetName val="Log_SI"/>
      <sheetName val="mapa_de_imobilizado_(DEZ)"/>
      <sheetName val="global_de_depreciação_(DEZ)"/>
      <sheetName val="Mapa_Mov_Imob_(OUT)"/>
      <sheetName val="Teste_Depreciação_(OUT)"/>
      <sheetName val="Linhas_Telefônicas_(OUT)"/>
      <sheetName val="Saldo_inicial"/>
      <sheetName val="Mapa_de_Movimentação_31_08_03"/>
      <sheetName val="Teste_de_Adições_"/>
      <sheetName val="Nota_Explic"/>
      <sheetName val="PAS_Depreciação1"/>
      <sheetName val="Direito_Uso_Lavra"/>
      <sheetName val="Analise_IPC"/>
      <sheetName val="Teste_sdo_inicial_e_adições"/>
      <sheetName val="Command_Log"/>
      <sheetName val="Calculo_Deprec_"/>
      <sheetName val="Teste_Implantação_Sistema"/>
      <sheetName val="Mov__Imob_"/>
      <sheetName val="População_adições"/>
      <sheetName val="RG_Imobilizado"/>
      <sheetName val="Mapa_YKK_31_08"/>
      <sheetName val="PAS_Deprec__31_08"/>
      <sheetName val="Inspeção_Fisica"/>
      <sheetName val="Mapa_Mov_-_Imob"/>
      <sheetName val="Cálculo_Global_de_Deprec_"/>
      <sheetName val="Imoveis_-_Não_Operacional"/>
      <sheetName val="Mapa_Imob_"/>
      <sheetName val="Cálc__Deprec_"/>
      <sheetName val="Custo_X_Deprec_"/>
      <sheetName val="Direito_de_Uso_de_Lavra"/>
      <sheetName val="Consol_Geral"/>
      <sheetName val="Cons__Normal"/>
      <sheetName val="Cons_IPC"/>
      <sheetName val="Cálc_Global_DeprecX"/>
      <sheetName val="Insp_fís-baixas"/>
      <sheetName val="mOVIMENTAÇÃO_(PPC)"/>
      <sheetName val="Cálc__Global_de_Deprec_"/>
      <sheetName val="Mapa_Imob_2000"/>
      <sheetName val="Máq_MóveisFINAL"/>
      <sheetName val="Equip_Ferram_FINAL"/>
      <sheetName val="Equip_CampoFINAL"/>
      <sheetName val="Eq_Máq_MóveisFINAL"/>
      <sheetName val="Equip_VeículosFINAL"/>
      <sheetName val="Mapa_Imob"/>
      <sheetName val="Saldo_Residual"/>
      <sheetName val="Consolidado_Imobilizado"/>
      <sheetName val="Credi_21"/>
      <sheetName val="Confronto_Controle_Patrim"/>
      <sheetName val="Teste_Detalhe"/>
      <sheetName val="Teste_deprec_exaust"/>
      <sheetName val="Teste_taxas_depreciacao"/>
      <sheetName val="Resumo_Lead"/>
      <sheetName val="Mapa_Mov__Reavaliação"/>
      <sheetName val="Teste_de_adição"/>
      <sheetName val="Adto__a_fornecedor"/>
      <sheetName val="Abertura_transf__31_10_07"/>
      <sheetName val="Mapa_Mov__Imobilizado"/>
      <sheetName val="PAS_-_Depreciação_BRGAAP"/>
      <sheetName val="Teste_Saldo_Inicial"/>
      <sheetName val="Depreciação_IFRS"/>
      <sheetName val="PAS_-_Depreciação"/>
      <sheetName val="PAS_-_Depreciação_IFRS"/>
      <sheetName val="IFRS_31-12"/>
      <sheetName val="IFRS_30-11"/>
      <sheetName val="Mapa_Imobilizado_(PPC)"/>
      <sheetName val="PAS_Diferido"/>
      <sheetName val="Parâmetro_Diferido"/>
      <sheetName val="Adições_Imobilizado"/>
      <sheetName val="Teste_Complementar"/>
      <sheetName val="Mapa_Imobilizado_{ppc}"/>
      <sheetName val="Teste_Adições_"/>
      <sheetName val="Contabilização_PIS"/>
      <sheetName val="mp__mov__31_12_{ppc}"/>
      <sheetName val="PAS_depr__31_12"/>
      <sheetName val="depr__detalhes"/>
      <sheetName val="teste_SI_31_12_01"/>
      <sheetName val="teste_adic__31_12"/>
      <sheetName val="log_adic"/>
      <sheetName val="Threshold_Calc"/>
      <sheetName val="Mapa_Mov__Jan__a_Dez_2005"/>
      <sheetName val="Teste_Saldo_Inicial_Imob_"/>
      <sheetName val="PAS_Deprec__Imob__Rodov_"/>
      <sheetName val="PAS_Deprec__Demais_Itens"/>
      <sheetName val="saldo_inicial_"/>
      <sheetName val="Cálculo_Parâmetro_R_0,7"/>
      <sheetName val="Níveis_Parâmetro"/>
      <sheetName val="Ativo_Imobil__Depr__{PPC}"/>
      <sheetName val="PAS_Deprec__Rodovias"/>
      <sheetName val="Mapa_{ppc}"/>
      <sheetName val="Mapa_Diferido"/>
      <sheetName val="Selecionados_SI_imobilizado_Bar"/>
      <sheetName val="Mapa_Mov__e_PAS_Deprec"/>
      <sheetName val="Mapa_diferido_{ppc}"/>
      <sheetName val="PAS_Depreciação_e_amortização"/>
      <sheetName val="Log_Adição_e_Saldo_Inicial"/>
      <sheetName val="Comp_Imobilizado_31_03_08_"/>
      <sheetName val="Mapa_de_Imobilizado"/>
      <sheetName val="Obras_em_Andamento_Período"/>
      <sheetName val="Obras_em_Andamento_Total"/>
      <sheetName val="Abertura_por_Unidade"/>
      <sheetName val="Imobilizado_em_Andto_"/>
      <sheetName val="Mapa_mov_e_PAS_Depreciação"/>
      <sheetName val="Resultado_exercício"/>
      <sheetName val="Evolução_Custo_e_Depreciação"/>
      <sheetName val="Movimentação_CBB"/>
      <sheetName val="Teste_adicoes-baixas-transf"/>
      <sheetName val="Prov__Perd_{PPC}"/>
      <sheetName val="Mapa_Mov__OUT_2000"/>
      <sheetName val="Mapa_Mov__DEZ_2001"/>
      <sheetName val="NE_e_base_DOAR"/>
      <sheetName val="Mapa_Imob__e_Depr__Acum_{ppc}"/>
      <sheetName val="Seleção_Adições_Imobilizado"/>
      <sheetName val="Log_Adições1"/>
      <sheetName val="Seleção_Saldo_Inicial_Imobiliza"/>
      <sheetName val="Log_Saldo_Inicial"/>
      <sheetName val="Summary_Page"/>
      <sheetName val="Abertura_Lead"/>
      <sheetName val="Resumo_Ajustes"/>
      <sheetName val="P3_Mapa_EMS_-_2006"/>
      <sheetName val="Base_DOAR"/>
      <sheetName val="P11_Imob_andto_EMS"/>
      <sheetName val="P1_Mapa_EMS_-_2004"/>
      <sheetName val="P2_Mapa_EMS_-_2005"/>
      <sheetName val="P4_Mapa_Nat_-_2004"/>
      <sheetName val="P5_Mapa_Nat_-_2005"/>
      <sheetName val="P6_Mapa_Nat_-_2006"/>
      <sheetName val="P7_Mapas_Sigma"/>
      <sheetName val="P8_Saldo_Inicial"/>
      <sheetName val="P9_Deprec_Saldo_Inicial"/>
      <sheetName val="P10_Teste_de_Adiçoes"/>
      <sheetName val="P12_Paralisados"/>
      <sheetName val="P13_Teste_de_Baixas"/>
      <sheetName val="Cálculo_Parâmetro_-_2004"/>
      <sheetName val="Cálculo_Parâmetro_-_2005_"/>
      <sheetName val="Cálculo_Parâmetro_-_2006"/>
      <sheetName val="Mapa_de_Movimentação_2007"/>
      <sheetName val="PAS_Depreciação__31_12_07"/>
      <sheetName val="Cálculo_Deprec_Imobiliz_Andam"/>
      <sheetName val="1__Mapa_movimentação"/>
      <sheetName val="2_1-_Teste_Adição_31_12"/>
      <sheetName val="2_2-_Teste_Adição_31_10"/>
      <sheetName val="3_1-_Teste_depreciação_31_12"/>
      <sheetName val="3_2-_Teste_depreciação_31_10"/>
      <sheetName val="4__Teste_Baixa"/>
      <sheetName val="PAS_-_Depreciação_-_dez"/>
      <sheetName val="Teste_de_Adições_dez_04"/>
      <sheetName val="Teste_de_Adições_out_04"/>
      <sheetName val="PAS_-_Depreciação_-_out"/>
      <sheetName val="Razão_Depreciação_Diferido"/>
      <sheetName val="Ajuste_-_Deprec__Software"/>
      <sheetName val="Adições_31_10"/>
      <sheetName val="Adições_31_12"/>
      <sheetName val="PAS_-_Depreciação_31_12"/>
      <sheetName val="Ajuste_-_Deprec__Software_31_12"/>
      <sheetName val="Teste_de_Adições_31_12"/>
      <sheetName val="Teste_de_Baixas_31_12"/>
      <sheetName val="PAS_-_Depreciação_31_10"/>
      <sheetName val="Ajuste_-_Deprec__Software_31_10"/>
      <sheetName val="Imobilizado_-_PPC"/>
      <sheetName val="Teste_Depreciação"/>
      <sheetName val="Teste_Adições_Set-02"/>
      <sheetName val="Teste_Adições_Dez-02"/>
      <sheetName val="Log_Adições_Dez-02"/>
      <sheetName val="População_Set-02"/>
      <sheetName val="Log_Seleção_Set-02"/>
      <sheetName val="Mapa_CBMP"/>
      <sheetName val="PAS_Depreciação_CBMP"/>
      <sheetName val="Adições_CBMP"/>
      <sheetName val="Adição_Imob_Andamento_CBMP"/>
      <sheetName val="Adição_POS_CBMP"/>
      <sheetName val="Inspeção_física_POS"/>
      <sheetName val="Mapa_Servinet"/>
      <sheetName val="PAS_Depreciação_Servinet"/>
      <sheetName val="Adições_Servinet"/>
      <sheetName val="Adição_Veiculos_Servinet"/>
      <sheetName val="Análise_de_Variação"/>
      <sheetName val="Provisão_perda_POS_2005"/>
      <sheetName val="Adições_POS"/>
      <sheetName val="Teste_Adição_31_12_2007"/>
      <sheetName val="Teste_Adição_31_10_2007"/>
      <sheetName val="Teste_depreciação_31_12_2007"/>
      <sheetName val="Teste_depreciação_31_10_2007"/>
      <sheetName val="{PPC}_Mapa"/>
      <sheetName val="PAS_Maq__Reavaliadas"/>
      <sheetName val="PAS_Edificios_Reavaliados"/>
      <sheetName val="PAS_depreciação_30_09_07"/>
      <sheetName val="Controle_Andamento"/>
      <sheetName val="Teste_de_Adição_30_09_07"/>
      <sheetName val="Mapa_Imobilizado_e_Calc_Deprec_"/>
      <sheetName val="Movto_Imobilizado_311206"/>
      <sheetName val="Imóveis_destinados_venda"/>
      <sheetName val="Teste_Laudo_de_Reavaliação"/>
      <sheetName val="Laudo_Maq_e_Terrenos_{PPC}"/>
      <sheetName val="Laudo_Edifícios_{PPC}"/>
      <sheetName val="Teste_S__Inicial"/>
      <sheetName val="Teste_Imob__Andamento"/>
      <sheetName val="Roll_Forward"/>
      <sheetName val="Baixas_Imobilizado"/>
      <sheetName val="Teste_Construções_31_12_07"/>
      <sheetName val="PAS_depreciação_31_12_07"/>
      <sheetName val="Nota_Explicativa_31_12"/>
      <sheetName val="Mapa_e_PAS_Deprec_3110"/>
      <sheetName val="Mapa_de_movimentação_31_12"/>
      <sheetName val="Tubrasil_-_integ__capital"/>
      <sheetName val="Reavaliação_31_12"/>
      <sheetName val="Imb__Andamento_31_12"/>
      <sheetName val="Imob__Andamento_{PPC}_31_10"/>
      <sheetName val="jan_a_set_06"/>
      <sheetName val="NE_Imobilizado"/>
      <sheetName val="NE_Reaval_"/>
      <sheetName val="Mapa_Resumo_31_12"/>
      <sheetName val="Var__Saldos"/>
      <sheetName val="Reav__Imobiliz"/>
      <sheetName val="Mapa_Resumo_30_09"/>
      <sheetName val="Adições_3009"/>
      <sheetName val="NE_05"/>
      <sheetName val="Mapa_de_Imobilizado_{ppc}"/>
      <sheetName val="Tx__Deprec__Imobil__31_12"/>
      <sheetName val="Taxas_Depreciação_Imobilizado"/>
      <sheetName val="PAS_Ágio_31_12"/>
      <sheetName val="PAS_Ágio_30_09"/>
      <sheetName val="Teste_das_Adições"/>
      <sheetName val="Cálculo_Parâmetro"/>
      <sheetName val="Invest__Futuros_{ppc}"/>
      <sheetName val="{ppc}_Mapa_Mov_Imob_30_06_07"/>
      <sheetName val="{ppc}_Mapa_Depreciação_30_06_07"/>
      <sheetName val="Cálc__Global_Deprec__Pavim_"/>
      <sheetName val="Taxas_de_Deprec__Calculada"/>
      <sheetName val="{ppc}Mapa_Mov_Imob_31_12_07"/>
      <sheetName val="{ppc}Mapa_Depreciação_31_12_07_"/>
      <sheetName val="Cálc__Global_Depr__Pavim_30_06"/>
      <sheetName val="Cálc__Global_Depr__Pavim_31_12"/>
      <sheetName val="Taxa_Deprec__Calculada"/>
      <sheetName val="P1_Base_DOAR"/>
      <sheetName val="P2_Programa"/>
      <sheetName val="P3_Mapa_EMS"/>
      <sheetName val="P4_Mapa_Nat"/>
      <sheetName val="P5_Mapas_Sigma"/>
      <sheetName val="P6_Imob_andto_EMS"/>
      <sheetName val="P7_Teste_Saldo_Inicial"/>
      <sheetName val="P8_Teste_de_Adiçoes"/>
      <sheetName val="P9_Paralisados"/>
      <sheetName val="P10_Teste_de_Baixas"/>
      <sheetName val="PPC_Mapa_Imobilizado"/>
      <sheetName val="Teste_de_detalhe"/>
      <sheetName val="Mapa_IAS"/>
      <sheetName val="P13_Inventário"/>
      <sheetName val="Prov__Veículo"/>
      <sheetName val="Mapa_de_Movim_"/>
      <sheetName val="Excess_Calc"/>
      <sheetName val="Mapa_de_Movim__(Diferido)"/>
      <sheetName val="ICMS,_PIS_COFINS_Imob_"/>
      <sheetName val="Calc__Parâmetro"/>
      <sheetName val="Leasing_(2)"/>
      <sheetName val="Imobilizado_em_andamento_31_12"/>
      <sheetName val="Propriedades_Rurais"/>
      <sheetName val="Mapa_Imobilizado_31_10_e_31_12"/>
      <sheetName val="Mapa_Imob__IPC90_31_10_E_31_12"/>
      <sheetName val="PAS_-_Depreciação_31_10_e_31_12"/>
      <sheetName val="Teste_Adição_31_10_08"/>
      <sheetName val="Teste_Saldo_Inicial_31_12_07"/>
      <sheetName val="Adiantamentos_31_10_08"/>
      <sheetName val="Mapa_Imobilizado_31_10_08"/>
      <sheetName val="Mapa_Imobilizado_IPC90_31_10_08"/>
      <sheetName val="PAS_-_Depreciação_31_10_08"/>
      <sheetName val="Mapa_Imobilizado_IPC90_30_09_08"/>
      <sheetName val="Níveis_Parâmetro_(2)"/>
      <sheetName val="Sel__Imobilizado_-Saldo_Inicial"/>
      <sheetName val="Imobilizado_-_Adições"/>
      <sheetName val="Mapa_Movi_"/>
      <sheetName val="Mapa_Imobilizado_-_31_10"/>
      <sheetName val="Mapa_Diferido_-_31_10"/>
      <sheetName val="Mapa_-_31_12"/>
      <sheetName val="Diferido_-_31_12"/>
      <sheetName val="Resultado_CC"/>
      <sheetName val="Roolforward_Teste_31_12_2007"/>
      <sheetName val="Movimentação_Imobilizado1"/>
      <sheetName val="Mapa_e_PAS_Depreciação"/>
      <sheetName val="Mapa_Vila_Mariana"/>
      <sheetName val="Mapa_Rio_de_Janeiro"/>
      <sheetName val="Mapa_Manaus"/>
      <sheetName val="Mapa_MG"/>
      <sheetName val="PAS_Deprec__-_MG_1203"/>
      <sheetName val="Mapa_SP"/>
      <sheetName val="PAS_Deprec__-_SP_12_03"/>
      <sheetName val="Teste_de_adição_FMG"/>
      <sheetName val="Teste_de_Saldo_Inicial_FSP"/>
      <sheetName val="Teste_de_Saldo_InicialFMG"/>
      <sheetName val="Bens_Penhorados"/>
      <sheetName val="Nota_Explicativa_-_Reavaliação"/>
      <sheetName val="Nota_Explicativa_-_Reavalia_(2)"/>
      <sheetName val="Nota_do_Relatório"/>
      <sheetName val="Análise_variação_30_09"/>
      <sheetName val="Mapa_de_Movimentação_Julho_09"/>
      <sheetName val="PAS_Depreciação_2009"/>
      <sheetName val="Teste_adições_2009"/>
      <sheetName val="Teste_baixas_2009"/>
      <sheetName val="Base_Ajuste_leasing_set08"/>
      <sheetName val="Base_total_leasing"/>
      <sheetName val="Tabela_DTT"/>
      <sheetName val="Log_ACL"/>
      <sheetName val="P1_-_Lead"/>
      <sheetName val="P2_-_Composição"/>
      <sheetName val="P3_-_Teste"/>
      <sheetName val="P4_-_Log"/>
      <sheetName val="P2_-_Mapa_de_Movimentação"/>
      <sheetName val="P3_-_Testes_-_31_12_2008"/>
      <sheetName val="P4_-_Composição"/>
      <sheetName val="P5_-_Teste"/>
      <sheetName val="P6_-_Log"/>
      <sheetName val="Totalmente_Deprec"/>
      <sheetName val="Deprec_TRJ"/>
      <sheetName val="Deprec_TES"/>
      <sheetName val="BIA_TRJ"/>
      <sheetName val="BIA_TES"/>
      <sheetName val="Adições_TRJ"/>
      <sheetName val="Adições_TES"/>
      <sheetName val="Mov_"/>
      <sheetName val="Prog_"/>
      <sheetName val="An_Var_"/>
      <sheetName val="Txs_Depr_"/>
      <sheetName val="Depr_"/>
      <sheetName val="NBT_Lic"/>
      <sheetName val="Mat_"/>
      <sheetName val="Aj_Benf_"/>
      <sheetName val="Tco-Depr_AC"/>
      <sheetName val="Tgo-Depr_AC"/>
      <sheetName val="Tmt-Depr_AC"/>
      <sheetName val="Tms-Depr_AC"/>
      <sheetName val="Tro-Depr_AC"/>
      <sheetName val="Tac-Depr_AC"/>
      <sheetName val="Nbt-Depr_AC"/>
      <sheetName val="Relat_"/>
      <sheetName val="NBT_Amort_"/>
      <sheetName val="Tco-Ad-reclas_"/>
      <sheetName val="Tgo-Ad-recl_"/>
      <sheetName val="Tmt-Ad-recl_"/>
      <sheetName val="Tac-Ad-recl_"/>
      <sheetName val="Tro-Ad-recl_"/>
      <sheetName val="Tms-Ad-recl_"/>
      <sheetName val="Nbt-Ad-recl_"/>
      <sheetName val="IP-Ad-recl_"/>
      <sheetName val="Mov_por_empresa"/>
      <sheetName val="Mov__por_grupo"/>
      <sheetName val="Abertura_NBT"/>
      <sheetName val="Mapa_Mov__AGO_"/>
      <sheetName val="Teste_de_Baixa"/>
      <sheetName val="Depreciação_AGO_"/>
      <sheetName val="Mapa_de_Movimentação_30_11"/>
      <sheetName val="PAS_-_Depreciação_30_11"/>
      <sheetName val="Depreciação_Software_30_11"/>
      <sheetName val="Teste_de_Saldo_Inicial_30_11"/>
      <sheetName val="Plan_Movimentação"/>
      <sheetName val="Parâmetro_Deprec"/>
      <sheetName val="Calculo_Deprec_TRJ"/>
      <sheetName val="Mapa_Imobilizado_custo)"/>
      <sheetName val="Mapa_DTT"/>
      <sheetName val="Deprec__DTT"/>
      <sheetName val="Adições_Dez-06"/>
      <sheetName val="_Baixas_Dez-06"/>
      <sheetName val="Mapa_Movimentação_-_IG_Brasil"/>
      <sheetName val="PAS_Depreciação_-_IG_Brasil"/>
      <sheetName val="Mapa_do_Imobilizado"/>
      <sheetName val="Teste_de_Obras_em_andamento"/>
      <sheetName val="Mapa_do_Diferido"/>
      <sheetName val="Teste_Adições_Diferido"/>
      <sheetName val="P1_Lead"/>
      <sheetName val="P2_Mapa_Mov__Abrapp_Dez06"/>
      <sheetName val="P3_Mapa_Mov__Icss_Dez06"/>
      <sheetName val="P4_Mapa_Mov__Sindapp_Dez06"/>
      <sheetName val="P5_Cálculo_Depr__Abrapp_Dez06"/>
      <sheetName val="Mapa_Mov__Icss_Nov06"/>
      <sheetName val="Mapa_Mov__Sindapp_Nov06"/>
      <sheetName val="Mapa_Mov__Abrapp_Nov06"/>
      <sheetName val="Cálculo_Depr__Abrapp_Nov06"/>
      <sheetName val="Teste_Adição_Abrapp_Nov06"/>
      <sheetName val="Mapa_de_Movimentação_2009"/>
      <sheetName val="Análise_conta_transitória"/>
      <sheetName val="P2_-_Sumário"/>
      <sheetName val="P3-Mapa_Imobilizado_Consolidado"/>
      <sheetName val="P4-PAS_depreciação"/>
      <sheetName val="P5-Mapa_Imobilizado_São_Paulo"/>
      <sheetName val="P6-Mapa_Imobilizado_Manaus"/>
      <sheetName val="P7-Mapa_Imobilizado_MTD"/>
      <sheetName val="P8_-_Variação_Cambial_Adto_"/>
      <sheetName val="teste_saldo_inici_"/>
      <sheetName val="Rede_de_Cabos"/>
      <sheetName val="Mapa_Imobilizado_Relatório"/>
      <sheetName val="PAS_Decoders"/>
      <sheetName val="Depr__Reav__2005_-_Máquinas"/>
      <sheetName val="Deprec__de_Máq__Não_Reavaliadas"/>
      <sheetName val="Prédios_reavaliados"/>
      <sheetName val="PROJETOS_-_2006"/>
      <sheetName val="Mapa_de_Movimentação_{PPC}"/>
      <sheetName val="Teste_de_Movimentações"/>
      <sheetName val="Comp_Imobilizado_Andamento"/>
      <sheetName val="Abertura_relatório"/>
      <sheetName val="Mapa_de_Movimentação_PPC"/>
      <sheetName val="Mapa_de_Movimentação{PPC}"/>
      <sheetName val="Imob_em_Andamento"/>
      <sheetName val="Comp__Imobil_em_Andto"/>
      <sheetName val="Log_ACL-Inspeção_Física"/>
      <sheetName val="Projetos_em_andamento"/>
      <sheetName val="Mapa_de_Movimentação_30_06"/>
      <sheetName val="PAS_Depreciação_30_06_04"/>
      <sheetName val="Teste_Adições_Imob_em_Andamento"/>
      <sheetName val="Mapa_de_movimentacao_31_12_03"/>
      <sheetName val="PAS_Depreciação_31_12_03"/>
      <sheetName val="Teste_de_adição_e_baixas"/>
      <sheetName val="Penhora_Abril"/>
      <sheetName val="Itens_selecionados(teste_insp_)"/>
      <sheetName val="Log_file"/>
      <sheetName val="Movimentação_DOAR"/>
      <sheetName val="Mapa_Imob_1T06"/>
      <sheetName val="Variação_Obras_em_andamento"/>
      <sheetName val="Projetos_e_obras_em_andamento"/>
      <sheetName val="Reav__2005_Máquinas"/>
      <sheetName val="Reav__2005_Edifício_e_Terrenos"/>
      <sheetName val="Mapa_imob_2T06"/>
      <sheetName val="Deprec_Reav__2005_Máquinas"/>
      <sheetName val="Deprec_máquinas_não_reaval_"/>
      <sheetName val="Mapa_Imob_1T06_Ajustado"/>
      <sheetName val="Bens_dados_em_garantia"/>
      <sheetName val="Impairment_Test"/>
      <sheetName val="_Package_2008"/>
      <sheetName val="Movimentação_31_08_08-_30_09_08"/>
      <sheetName val="PAS_-_30_09_08"/>
      <sheetName val="PAS_-_31_08_08"/>
      <sheetName val="Mapa_BRGAAP"/>
      <sheetName val="_Saldo_Inicial"/>
      <sheetName val="Mapa_de_Movimentação_Societário"/>
      <sheetName val="Mapa_de_Movimentação_Report"/>
      <sheetName val="PAS_Depreciação_Societário"/>
      <sheetName val="Transitória_de_Imobilizado"/>
      <sheetName val="PAS_Depreciação_Report"/>
      <sheetName val="Teste_de_Inspeção_Física"/>
      <sheetName val="Log_Inspeção_Física"/>
      <sheetName val="Mapa_APMGAAP"/>
      <sheetName val="Adições_CBMP_30_06_06"/>
      <sheetName val="Inspeção_física_POS_30_06_06"/>
      <sheetName val="Adição_POS_CBMP_30_06_06"/>
      <sheetName val="Banco_Pinto_Sotto"/>
      <sheetName val="P3_-_PAS_Depreciação"/>
      <sheetName val="P4_-_Teste_de_Adição"/>
      <sheetName val="P5_-_Log_Adição"/>
      <sheetName val="P6_-_Nota_Relatório"/>
      <sheetName val="Detalhe_Depreciação"/>
      <sheetName val="Adições_e_Baixas"/>
      <sheetName val="P1_-_Sumário"/>
      <sheetName val="P2_-_Lead"/>
      <sheetName val="P3_-_Mapa_de_Movimentação"/>
      <sheetName val="P4_-_PAS_Depreciação"/>
      <sheetName val="P5_-_Teste_de_Adição"/>
      <sheetName val="P6_-_Teste_Saldo_Inicial"/>
      <sheetName val="P3-Mapa_do_Imobilizado_31_12"/>
      <sheetName val="P5-Seleção_das_adições_30_09"/>
      <sheetName val="P6-Complementar_Adições"/>
      <sheetName val="P7-Seleção_das_adições_31_12"/>
      <sheetName val="P8-Seleção_de_saldo_inicial"/>
      <sheetName val="P9-Complementar_saldo_inicial"/>
      <sheetName val="P10-Mov_Uten_31_12"/>
      <sheetName val="P11-Mov_Uten_30_09"/>
      <sheetName val="P12-Hardware_31_12"/>
      <sheetName val="P13-Hardware_baixa_31_12"/>
      <sheetName val="P14-Hardware_30_09"/>
      <sheetName val="P15-Dep_Outros_Ativos_31_12"/>
      <sheetName val="P16-Dep_Outros_Ativos_30_09"/>
      <sheetName val="P17-Dep_Software_31_12"/>
      <sheetName val="P18-Dep_Software_30_09"/>
      <sheetName val="P19-Dep_Dir_Uso_Software_31_12"/>
      <sheetName val="P20-Dep_Dir_Uso_Software_30_09"/>
      <sheetName val="P21-Dep_Veículos_31_12"/>
      <sheetName val="P22-Dep_Veículos_30_09"/>
      <sheetName val="P23-Dep_Melhoria_Imov_3os_31_12"/>
      <sheetName val="P24-Dep_Melhoria_Imov_3os_30_09"/>
      <sheetName val="Para_referencia"/>
      <sheetName val="Ativo_Fixo-Movimentação_30_09"/>
      <sheetName val="Depreciação_(PAS)"/>
      <sheetName val="Maquinas_Dep_5_anos"/>
      <sheetName val="Provisão_Bens_de_Uso"/>
      <sheetName val="Mapa_Relatório"/>
      <sheetName val="Teste_de_Depreciação_31_12_07"/>
      <sheetName val="Imob_em_Andamento_31_12_07"/>
      <sheetName val="Venda_CMI_Brasil_Imobil"/>
      <sheetName val="Movimentação_2"/>
      <sheetName val="Baixas_Tatuapé"/>
      <sheetName val="Relatórios_2002"/>
      <sheetName val="Movimentação_30_09_02"/>
      <sheetName val="Movimentação_31_12_02"/>
      <sheetName val="sdo_inicial"/>
      <sheetName val="Log_sdo_inicial"/>
      <sheetName val="Laudo_de_Avaliação_Fabrica_SP"/>
      <sheetName val="PAS_-_Depreciação_Report"/>
      <sheetName val="Teste_do_Saldo_Inicial"/>
      <sheetName val="Log@seleção_Saldo_Inicial"/>
      <sheetName val="Nota_Relatório"/>
      <sheetName val="Consulta_diferimento_gastos"/>
      <sheetName val="Composição_Baixas"/>
      <sheetName val="Adições_-_4_Quarter"/>
      <sheetName val="Depreciação_-_3_Quarter"/>
      <sheetName val="Adições_-_3_Quarter"/>
      <sheetName val="Depreciação_-_2_Quarter"/>
      <sheetName val="Adições_-_2_Quarter"/>
      <sheetName val="Depreciação_-_1_Quarter"/>
      <sheetName val="Adições_-_1_Quarter"/>
      <sheetName val="Teste_Nota"/>
      <sheetName val="Mapa_de_Movimentações"/>
      <sheetName val="LOG_-_Saldo_Inicial"/>
      <sheetName val="Composição_e_depreciação"/>
      <sheetName val="Teste_de_detalhes"/>
      <sheetName val="Mapa_Imobilizado_Consolidado"/>
      <sheetName val="Mapa_Imobilizado_-_31_12"/>
      <sheetName val="Mapa_Imobilizado_-_30_11_"/>
      <sheetName val="PAS_-_Depreciação_-_31_12"/>
      <sheetName val="PAS_-_Depreciação_-_30_11"/>
      <sheetName val="Teste_de_Detalhe_-_30_11"/>
      <sheetName val="Mapa_de_Movimentação-31_12_2006"/>
      <sheetName val="Teste_Baixas_31_12"/>
      <sheetName val="Teste_de_Adição_31_12"/>
      <sheetName val="Mapa_de_Movimentação_dez_07"/>
      <sheetName val="Mapa_de_Movimentação_out_07"/>
      <sheetName val="teste_detalhe_depreciação"/>
      <sheetName val="Mapa_de_Movimentação_"/>
      <sheetName val="PAS_Depreciação_31_12"/>
      <sheetName val="Imob__em_andamento_31_12"/>
      <sheetName val="Teste_de_Adições_30_09"/>
      <sheetName val="Resumo_Teste_Adiç__e_Baixas"/>
      <sheetName val="PAS__Depreciação_30_09"/>
      <sheetName val="1_Mapa_de_Movimentação_"/>
      <sheetName val="2__Resumo_Teste_Adiç__e_Baixas"/>
      <sheetName val="3__Teste_de_Adição"/>
      <sheetName val="4__Teste_de_Baixas"/>
      <sheetName val="5__PAS__Depreciação"/>
      <sheetName val="Teste_Imobilização_em_andamento"/>
      <sheetName val="1_Mapa_de_Movimentação_Jun08"/>
      <sheetName val="2_PAS_Depreciação_Jun08"/>
      <sheetName val="1__Mapa_de_Movimentação_Abr_08"/>
      <sheetName val="PAS_Depreciação_Abr_08"/>
      <sheetName val="Para_relatório"/>
      <sheetName val="Mapa_31_12"/>
      <sheetName val="Teste_Adição_31_12"/>
      <sheetName val="Depreciação_31_12"/>
      <sheetName val="Imob__em_And__31_12"/>
      <sheetName val="Mapa_30_09"/>
      <sheetName val="Teste_Deprec__30_09"/>
      <sheetName val="Teste_Adição_30_09"/>
      <sheetName val="Log_ACL_30_09"/>
      <sheetName val="Teste_Obras_andam__30_09"/>
      <sheetName val="Log_ACL_II_30_09"/>
      <sheetName val="Evol__por_fábrica_30_09"/>
      <sheetName val="Juros_31_12"/>
      <sheetName val="Mapa_Movimentação_-_3009"/>
      <sheetName val="Teste_de_Adições_e__Baixas_"/>
      <sheetName val="Teste_Depreciação_3009"/>
      <sheetName val="Mapa_3112"/>
      <sheetName val="Teste_Depreciação_3112"/>
      <sheetName val="Imobilizado_em_Curso"/>
      <sheetName val="Obras_em_Andamento_-_follow_up"/>
      <sheetName val="Imobilizado_X_Receita"/>
      <sheetName val="Ajuste_Inventário"/>
      <sheetName val="Imobilizado_em_Serviço"/>
      <sheetName val="Compras_em_Andamento"/>
      <sheetName val="Adto__Fornecedores"/>
      <sheetName val="Dep__Judiciais"/>
      <sheetName val="Materiais_em_Depósito"/>
      <sheetName val="Mapa_SET_2009"/>
      <sheetName val="Teste_de_Saldo_Inicial_SET_09"/>
      <sheetName val="Teste_de_Adição_SET_09"/>
      <sheetName val="Teste_de_Baixa_SET_09"/>
      <sheetName val="Gastos_com_desenv__Set"/>
      <sheetName val="Juros_s__imobilizado"/>
      <sheetName val="Mapa_USGAAP"/>
      <sheetName val="Rollfoward_Depreciação_USGAAP"/>
      <sheetName val="RollFoward__Depreciação_BRGAAP"/>
      <sheetName val="PAS_Depreciação_USGAAP"/>
      <sheetName val="PAS_Depreciação_BRGAAP"/>
      <sheetName val="Inf__Importantes"/>
      <sheetName val="Audit_Assurance_Model"/>
      <sheetName val="MAPA_BF"/>
      <sheetName val="PAS_Depreciação_BF"/>
      <sheetName val="Principais_Adições"/>
      <sheetName val="Base_Teste_Inicial"/>
      <sheetName val="Composição_Teste_Inicial"/>
      <sheetName val="MAPA_OV_"/>
      <sheetName val="PAS_Depreciação_OV"/>
      <sheetName val="PAS_-_Depreciação-31_12_06"/>
      <sheetName val="Mapa_Movimentação_30_09_06"/>
      <sheetName val="PAS_Depreciação_30_09_06"/>
      <sheetName val="Mapa_Movimentação_31_12_2006"/>
      <sheetName val="PAS_Depreciação_31_12_06"/>
      <sheetName val="Mapa_de_mov_e_PAs_dep"/>
      <sheetName val="Imob__em_andamento"/>
      <sheetName val="Total_Deprec_"/>
      <sheetName val="Capitalização_de_Juros"/>
      <sheetName val="Saldo__Inicial_-_Baixas"/>
      <sheetName val="Nota_2006"/>
      <sheetName val="PALIO_(ZE_MARIA)"/>
      <sheetName val="FIESTA_(STEFANO)"/>
      <sheetName val="ZAFIRA_(ESTELA)"/>
      <sheetName val="Quadro_de_Movimentação"/>
      <sheetName val="Imobilizado_{PPC}"/>
      <sheetName val="PAS_Depreciação_31_10_03"/>
      <sheetName val="Teste_de_adições_31_10_03"/>
      <sheetName val="Despesa_com_manutenção_31_10_03"/>
      <sheetName val="PIS_COFINS_A_RECUPERAR_NOV06"/>
      <sheetName val="PAS_DEPRECIAÇÃO_"/>
      <sheetName val="TESTE_ADIÇÃO_NOV06"/>
      <sheetName val="LOG_-_ACL"/>
      <sheetName val="IMPOSTOS_A_RECUPERAR"/>
      <sheetName val="Mapa_de_Movimentação_-_Nov06"/>
      <sheetName val="PAS_DEPRECIAÇÃO_NOV06"/>
      <sheetName val="MAPA_IMOBILIZADO_NOV06"/>
      <sheetName val="IMPOSTOS_A_RECUPERAR_NOV06"/>
      <sheetName val="Mapa_Movimentação_-_Mar06"/>
      <sheetName val="PAS_-_Depreciação_-_Mar06"/>
      <sheetName val="PIS_COFINS_a_Recuperar"/>
      <sheetName val="Mapa_de_Movimentação_-_Out05"/>
      <sheetName val="PAS_-_Depreciação_-_Out05"/>
      <sheetName val="Teste_de_Detalhe_-_Adições"/>
      <sheetName val="Mapa_de_Movimentação_-_Mar06"/>
      <sheetName val="PAS_-_Depreciação_Mar06"/>
      <sheetName val="PAS_-_Depreciação_Out05"/>
      <sheetName val="Análise_Depreciação_-_Mar06"/>
      <sheetName val="Teste_Adição_-_Mar06"/>
      <sheetName val="Teste_de_Detalhe_-_Out05"/>
      <sheetName val="Teste_Adições_-_Out05"/>
      <sheetName val="PAS_Adições"/>
      <sheetName val="Mapa_de_Movimentação_-_Out05_"/>
      <sheetName val="TESTE_ADIÇÕES_NOV06"/>
      <sheetName val="ANÁLISE_DEPRECIAÇÃO_MAR-06"/>
      <sheetName val="MAPA_MOVIMENTAÇÃO_NOV06"/>
      <sheetName val="Ajuste_Proposto"/>
      <sheetName val="Mapa_de_Movimentão"/>
      <sheetName val="Mapa_Ática_31_12"/>
      <sheetName val="Mapa_Scipione_31_12"/>
      <sheetName val="Mapa_Ática_30_09"/>
      <sheetName val="Mapa_Scipione_30_09"/>
      <sheetName val="Teste_Add_31_12"/>
      <sheetName val="Teste_Add_31_10"/>
      <sheetName val="PAS_-_Depreciação_2006"/>
      <sheetName val="Despesa_Benfeitorias_31_12_06"/>
      <sheetName val="Contratos_de_Aluguel_2006"/>
      <sheetName val="Teste_de_baixas_2006"/>
      <sheetName val="Adições_01_11_06_a_31_12_06"/>
      <sheetName val="Teste_adições_31_12_06"/>
      <sheetName val="Adições_até_31_10_06"/>
      <sheetName val="Teste_adições_31_10_06"/>
      <sheetName val="Relação_ativos_até_31_12_05"/>
      <sheetName val="Teste_saldo_inicial_31_10_06"/>
      <sheetName val="Log_ACL_Saldo_inicial"/>
      <sheetName val="Contrato_de_Aluguel"/>
      <sheetName val="Mapa_movim_30_11_05"/>
      <sheetName val="Venda_de_imob__reavaliado"/>
      <sheetName val="Movimentação_benfeitorias"/>
      <sheetName val="PAS_-_Amortização"/>
      <sheetName val="Contratos_de_aluguel"/>
      <sheetName val="Mapa_Mov_"/>
      <sheetName val="Deprec__DEZ_"/>
      <sheetName val="Deprec__AGO"/>
      <sheetName val="Mapa_movim_31_12_05"/>
      <sheetName val="PAS_Depreciação_31_12_05"/>
      <sheetName val="Totalmente_deprec__2005"/>
      <sheetName val="Teste_adições_30_11_05"/>
      <sheetName val="Log_ACL_Adições"/>
      <sheetName val="Inspeção_Física_30_11_05"/>
      <sheetName val="Moviment__benfeitorias"/>
      <sheetName val="Contabilizações_-_Reavaliação"/>
      <sheetName val="Movimentação_-_Reavaliação"/>
      <sheetName val="Composição_-_Reavaliação"/>
      <sheetName val="PAS_Depreciação_30_11_05"/>
      <sheetName val="Suporte_N_E_10"/>
      <sheetName val="Suporte_N_E_11"/>
      <sheetName val="Mapa_Imobilizado_"/>
      <sheetName val="PAS_Depreciação_(Set)"/>
      <sheetName val="PAS_Depreciação_(Dez)"/>
      <sheetName val="Adição_(Jul_a__Set)"/>
      <sheetName val="Adição_(Out_a_Dez)"/>
      <sheetName val="Baixas_(Out_a_Dez)"/>
      <sheetName val="Imobilizações_em_Andamento"/>
      <sheetName val="Diferido_(Dez)"/>
      <sheetName val="Amortização_Diferido_(Dez)"/>
      <sheetName val="Reclassificação_Software"/>
      <sheetName val="Mapa_ACHE"/>
      <sheetName val="Mapa_BIO"/>
      <sheetName val="Imobilizado_em_Andamento_Aging"/>
      <sheetName val="Imob__Andamento_Q4"/>
      <sheetName val="Imob__Andamento_Q3"/>
      <sheetName val="PAS_de_depreciação_ACHE"/>
      <sheetName val="PAS_de_depreciação_BIO"/>
      <sheetName val="Variação_ACHE"/>
      <sheetName val="Variação_BIO"/>
      <sheetName val="(1)_Rollforward"/>
      <sheetName val="(2)_Mapa_Imobilizado"/>
      <sheetName val="(3)_PAS_Depreciação"/>
      <sheetName val="(4)_Teste_saldo_inicial"/>
      <sheetName val="(5)_Teste_Adição"/>
      <sheetName val="(6)_Taxa_Fiscal_x_Cliente"/>
      <sheetName val="(7)_Teste_de_Baixa"/>
      <sheetName val="Resumo_Geral_da_Área"/>
      <sheetName val="(3)_Teste_de_adição"/>
      <sheetName val="(4)_PAS_depreciação"/>
      <sheetName val="(5)_Leasing"/>
      <sheetName val="Notas_Explicativas"/>
      <sheetName val="PAS_Deprec__Amort__31_12_08"/>
      <sheetName val="Benfeitorias_em_Prop__3ºs_31_12"/>
      <sheetName val="Logs_ACL"/>
      <sheetName val="PAS_Deprec__Amort__31_10"/>
      <sheetName val="Benfeitorias_em_Prop__3ºs_31_10"/>
      <sheetName val="P3_-_Mapa_Mov__Imobilizado"/>
      <sheetName val="P4-_PAS_Depreciação"/>
      <sheetName val="P5-Teste_Saldo_Inicial_"/>
      <sheetName val="P6-Teste_Saldo_Inicial_Adiciona"/>
      <sheetName val="P8-Teste_de_Adições"/>
      <sheetName val="P7-Log_Adições"/>
      <sheetName val="P8-Log_Saldo_Inicial"/>
      <sheetName val="P9-Log_Saldo_Inicial_Adicional"/>
      <sheetName val="P6-Teste_de_Adições"/>
      <sheetName val="P7-Log_ACL"/>
      <sheetName val="Bens_em_Comodato"/>
      <sheetName val="Teste_Saldo_12-07"/>
      <sheetName val="PAS_Depreciacão"/>
      <sheetName val="Adições_2008"/>
      <sheetName val="P2_-_Mapa_de_Mov__Imobilizado"/>
      <sheetName val="P3_-_Teste_de_Adições"/>
      <sheetName val="1__Mapa_de_Movimentação"/>
      <sheetName val="2__PAS_de_depreciação"/>
      <sheetName val="3__Teste_de_Saldo_Inicial"/>
      <sheetName val="4__Teste_de_Adição"/>
      <sheetName val="5__Teste_SF_Obras_em_Andto_"/>
      <sheetName val="6__Vida_útil_dos_ativos"/>
      <sheetName val="Mapa_Mov__31_12"/>
      <sheetName val="Teste_de_Adição_Imob__31_10_08"/>
      <sheetName val="Lead_(2)"/>
      <sheetName val="NE_Imobilizado_-_IFRS"/>
      <sheetName val="NE_-_BR_GAAP"/>
      <sheetName val="Mapa_Movimentação_Imobilizado"/>
      <sheetName val="Mutação_Imobilizado_-_PPC"/>
      <sheetName val="Mapa_Imobiliz_SESPO"/>
      <sheetName val="PAS_Depreciação_Sespo"/>
      <sheetName val="Teste_adições_Sespo"/>
      <sheetName val="Teste_Saldo_Inicial_Sespo"/>
      <sheetName val="Mapa_Imob_Vetbrands"/>
      <sheetName val="Ajuste_Leasing_IFRS"/>
      <sheetName val="Mapa_Intangível_{ppc}"/>
      <sheetName val="Recalculo_da_depreciação"/>
      <sheetName val="Mapa_Consolidado"/>
      <sheetName val="Seleção_Saldo_Inicial"/>
      <sheetName val="Cálculo_Parâmetro_AZ_BR"/>
      <sheetName val="Cálculo_Parâmetro_Gr_PI"/>
      <sheetName val="Mapa_Dez2003"/>
      <sheetName val="PAS_Depreciação_Dez03"/>
      <sheetName val="Teste_Inspeção"/>
      <sheetName val="Mapa_imobil__SP"/>
      <sheetName val="PAS_Deprec__-_SP_10_02"/>
      <sheetName val="Teste_veículos"/>
      <sheetName val="Teste_de_Sdo_Inicial"/>
      <sheetName val="DEZEMBRO_2008_{PPC}"/>
      <sheetName val="Teste_débitos"/>
      <sheetName val="Suporte_NE_6"/>
      <sheetName val="Mapa_de_Imobilizado_-_Set_08"/>
      <sheetName val="Mapa_de_Imobilizado_-_Dez_08"/>
      <sheetName val="Seleção_Adição_Imob__MTZ"/>
      <sheetName val="Seleção_Adição_Imob__Barra"/>
      <sheetName val="Seleção_Adição_BPeMTZ_-_Dez_08"/>
      <sheetName val="1__Lead"/>
      <sheetName val="Procedimentos_Efetuados"/>
      <sheetName val="Mapa_Marisa"/>
      <sheetName val="PAS_-_Depreciação_Marisa"/>
      <sheetName val="Mapa_Credi_21"/>
      <sheetName val="PAS_-_Deprec__Credi_21"/>
      <sheetName val="Mapa_Due_Mille"/>
      <sheetName val="PAS_-_Depreciação_Due_Mille"/>
      <sheetName val="Teste_imobilizado_em_and_"/>
      <sheetName val="Taxa_Efetiva"/>
      <sheetName val="Log_Testes"/>
      <sheetName val="2__Análise_de_Impairment"/>
      <sheetName val="3__Mapa_de_mov__Imob_"/>
      <sheetName val="5__PAS_SI"/>
      <sheetName val="6__Teste_de_depreciação"/>
      <sheetName val="6_1_Teste_de_dep__MDM"/>
      <sheetName val="7__Teste_de_Baixa"/>
      <sheetName val="8__Agio"/>
      <sheetName val="Ref_Rel_Mar_10"/>
      <sheetName val="Ref_Rel_Dez_09"/>
      <sheetName val="PAS_Depreciação_Fev_2010"/>
      <sheetName val="PAS_Depreciação_Out_e_Dez_09_"/>
      <sheetName val="Planilha_Suporte_Imóveis_"/>
      <sheetName val="Apuração_Venda_Imob"/>
      <sheetName val="Depreciação_Acelerada_31_12"/>
      <sheetName val="Impairment_do_Ágio"/>
      <sheetName val="Depreciação_Acelerada_30_09"/>
      <sheetName val="PAS_Depreciação_Dez_09"/>
      <sheetName val="PAS_Depreciação_Set_09_"/>
      <sheetName val="Teste_de_Baixas_Set_09"/>
      <sheetName val="Imobilizado_em_Andamento_Set_09"/>
      <sheetName val="Teste_de_Impairment_Dez_09"/>
      <sheetName val="PIS_e_COFINS"/>
      <sheetName val="Mapa_de_Mov_"/>
      <sheetName val="Passos_do_Programa"/>
      <sheetName val="PAS_IMOBILIZADO"/>
      <sheetName val="PIS_e_Cofins_a_Recuperar"/>
      <sheetName val="P1_-_Sumário_"/>
      <sheetName val="P3_-_Sublead"/>
      <sheetName val="P4_-_Movimentação"/>
      <sheetName val="P5_-_Global_Deprec"/>
      <sheetName val="P6_-_Teste_de_Adições"/>
      <sheetName val="P3_-_Adição_Imobilizado"/>
      <sheetName val="P4_-_Vouching"/>
      <sheetName val="P5_-_Movimentação_Imobilizado"/>
      <sheetName val="P6_-_Overall_Depreciação"/>
      <sheetName val="Global_Deprec"/>
      <sheetName val="Nota_Relatorio"/>
      <sheetName val="{PPC}_Mapa_Marisa"/>
      <sheetName val="PAS_-_Depre__Marisa_31_12"/>
      <sheetName val="PAS_-_Depre__Marisa_30_09"/>
      <sheetName val="Cálculo_Instalações"/>
      <sheetName val="Dep__Acelerada"/>
      <sheetName val="{PPC}_Imob__em_Andamento"/>
      <sheetName val="{PPC}_Mapa_Credi21"/>
      <sheetName val="PAS_-_Depreciação_Credi21"/>
      <sheetName val="{PPC}_Mapa_Due_Mille"/>
      <sheetName val="Instruções_DTT_Belgica"/>
      <sheetName val="Mapa_Referência"/>
      <sheetName val="Teste_-_Saldo_Inicial"/>
      <sheetName val="NE_14"/>
      <sheetName val="Adto_Imobilizado"/>
      <sheetName val="{PPC}_Mapa_de_Mov__Marisa_Lojas"/>
      <sheetName val="PAS_-_Desp__Depreciação_Marisa"/>
      <sheetName val="{PPC}_Mapa_de_Mov__Credi_21"/>
      <sheetName val="PAS_-_Desp__Depreciação_Credi21"/>
      <sheetName val="Nota_12"/>
      <sheetName val="Adições_2005"/>
      <sheetName val="Teste_Adições_30_06_05"/>
      <sheetName val="Baixas_2005"/>
      <sheetName val="PAS_Depreciação_30_06_05"/>
      <sheetName val="Baixas_Analitico__"/>
      <sheetName val="Bens_Totalmente_Depreciados"/>
      <sheetName val="Depr_Benfeitorias"/>
      <sheetName val="Procedimentos_ISRE"/>
      <sheetName val="PAS_-_Deprec__Marisa"/>
      <sheetName val="PAS_-_Deprec__Due_Mille"/>
      <sheetName val="Mapa_Imob__em_Andamento"/>
      <sheetName val="Adiantamento_Terceiros"/>
      <sheetName val="Adiantamento_Imobilizado"/>
      <sheetName val="Nota_Imobilizado"/>
      <sheetName val="PAS_-_Depre__Marisa"/>
      <sheetName val="Mapa_Credi21"/>
      <sheetName val="PAS_-_Depre__Credi21"/>
      <sheetName val="PAS_-_Depre__Due_Mille"/>
      <sheetName val="Adto_Terceiros"/>
      <sheetName val="Avaliação_de_Imoveis"/>
      <sheetName val="Cálculo_de_Itens"/>
      <sheetName val="Para_Ref"/>
      <sheetName val="Marisa_Part"/>
      <sheetName val="Imobilizações_em_Curso"/>
      <sheetName val="Teste_Custo_Inicial"/>
      <sheetName val="Aquisições_por_loja"/>
      <sheetName val="Pontos_comerciais"/>
      <sheetName val="Pontos_comerciais_-_detalhes"/>
      <sheetName val="Desp__Pré_Operacionais"/>
      <sheetName val="Teste_Adições_31_12"/>
      <sheetName val="Pontos_comerciais_31_12"/>
      <sheetName val="Pontos_comerciais_30_09"/>
      <sheetName val="Desp_Pré_Operacional_30_09"/>
      <sheetName val="Teste_Adições_30_09"/>
      <sheetName val="1_Mapa_Imobilizado_BR_GAAP"/>
      <sheetName val="2_PAS_Depreciação"/>
      <sheetName val="3_Mapa_Diferido"/>
      <sheetName val="4_Amortização"/>
      <sheetName val="5__NE__mov__custo"/>
      <sheetName val="Cálculo_Global_de_Deprec_Dez"/>
      <sheetName val="Cálculo_Global_de_Depreciaç_Set"/>
      <sheetName val="PAS_Deprec__Set-06"/>
      <sheetName val="PAS_Deprec__Dez-06"/>
      <sheetName val="PAS_Deprec__Dez05"/>
      <sheetName val="PAS_Deprec__Set05"/>
      <sheetName val="Cálculo_Global_de_Depreciação"/>
      <sheetName val="Mapa_Movim_"/>
      <sheetName val="PAS_Depreciação_31_10"/>
      <sheetName val="Teste_Saldo_Inicial_31_10"/>
      <sheetName val="Teste_Adições_31_10"/>
      <sheetName val="Itens_não_Localizados"/>
      <sheetName val="Imob_em_curso_31_12"/>
      <sheetName val="Desp_Pré_Operacional_31_12"/>
      <sheetName val="Análise_Desp_Pré-operac"/>
      <sheetName val="Amort_não_registrada"/>
      <sheetName val="Complemento_Teste_Adições"/>
      <sheetName val="Desp_Pré_Operacional_30_06"/>
      <sheetName val="Pontos_comerciais_30_06"/>
      <sheetName val="Teste_Adições_30_06"/>
      <sheetName val="Pontos_comerciais_31_03"/>
      <sheetName val="Teste_Adições_31_03"/>
      <sheetName val="Desp_Pré_Operacional_31_03"/>
      <sheetName val="4__Consolidado"/>
      <sheetName val="1_1__Begoldi"/>
      <sheetName val="1_2__Actio"/>
      <sheetName val="1_3__CBF"/>
      <sheetName val="1_4__Compar"/>
      <sheetName val="1_5__Locado"/>
      <sheetName val="1_6__Mareasa"/>
      <sheetName val="1_7__Nova_10"/>
      <sheetName val="1_8__NIX"/>
      <sheetName val="1_9__Novay"/>
      <sheetName val="1_10__Pense"/>
      <sheetName val="1_11__Traditio"/>
      <sheetName val="2__Depreciacao"/>
      <sheetName val="3__Base_imóveis"/>
      <sheetName val="2__Mapa_de_Movimentação"/>
      <sheetName val="3__PAS_Depreciação"/>
      <sheetName val="5__Teste_de_Baixas"/>
      <sheetName val="1__Mapa_Mov__Giroflex_31_12"/>
      <sheetName val="2__Mapa_Mov__Giroservices_31_12"/>
      <sheetName val="3__Mapa_Mov__Aurus_31_12"/>
      <sheetName val="4__PAS_Depr_Giroflex_31_12"/>
      <sheetName val="5__PAS_Depr_Giroflex_30_09"/>
      <sheetName val="6__Saldo_Inicial_Giroflex_30_09"/>
      <sheetName val="7__Base_Saldo_Inicial_Giroflex"/>
      <sheetName val="8__Adições_Giroflex__31_12"/>
      <sheetName val="9__Baixas_Giroflex_30_09"/>
      <sheetName val="10__Base_Benfeitorias"/>
      <sheetName val="11__Reavaliação"/>
      <sheetName val="12__Dif_Res__Reaval"/>
      <sheetName val="Mapa_Movim__31_12"/>
      <sheetName val="Reavaliação_-_Contab"/>
      <sheetName val="Teste_Depreciação_31_12"/>
      <sheetName val="Log_ACL_31_12"/>
      <sheetName val="Baixas_2008"/>
      <sheetName val="Teste_Saldo_Inicial_30_09"/>
      <sheetName val="Ref__Reporting_Package"/>
      <sheetName val="Mapa_Mov_USGAAP"/>
      <sheetName val="Baixa_Imobilizado"/>
      <sheetName val="Teste_Venda"/>
      <sheetName val="Depreciação_USGAAP_out"/>
      <sheetName val="Mapa_Mov_Out08_BRGAAP"/>
      <sheetName val="Depreciação_BRGAAP"/>
      <sheetName val="Mapa_Movim_31_10"/>
      <sheetName val="1__Mapa_Mov__Giroflex_30_09"/>
      <sheetName val="2__Mapa_Mov__Giroservices_30_09"/>
      <sheetName val="3__Mapa_Mov__Aurus_30_09"/>
      <sheetName val="4__PAS_Depr_Giroflex_30_09"/>
      <sheetName val="5__Saldo_Inicial_Giroflex_30_09"/>
      <sheetName val="6__Base_Saldo_Inicial_Giroflex"/>
      <sheetName val="7__Adições_Giroflex__30_09"/>
      <sheetName val="8__Baixas_Giroflex_30_09"/>
      <sheetName val="9__Base_Benfeitorias"/>
      <sheetName val="1__Mapa_Total_Geral_08"/>
      <sheetName val="2__Resumo_Obras_em_And__31_12"/>
      <sheetName val="3__Movimentação_-_Obras"/>
      <sheetName val="Risco_Específico"/>
      <sheetName val="Cobertura_Seguros"/>
      <sheetName val="Imp_bens_de_uso"/>
      <sheetName val="Resumo_Obras_em_And__31_12"/>
      <sheetName val="Saldo_de_obras_em_and__por_ano"/>
      <sheetName val="Resumo_Investimentos_31_12"/>
      <sheetName val="Comparativo_31_12"/>
      <sheetName val="Comp__Obras_And__31_12"/>
      <sheetName val="MAPA_BF_31_12"/>
      <sheetName val="Mapa_Total_Geral_08"/>
      <sheetName val="PAS_Depreciação_BFE_31_12_"/>
      <sheetName val="Amortização_Ágio_31_12"/>
      <sheetName val="1_MAPA_BF_30_09"/>
      <sheetName val="2_Teste_de_Adições_30_09"/>
      <sheetName val="3_PAS_Depreciação_BF_30_09"/>
      <sheetName val="4_Obras_em_andamento"/>
      <sheetName val="4_1Composição_Obras_And_"/>
      <sheetName val="5_Amortização_Ágio"/>
      <sheetName val="6_Teste_baixas_30_09"/>
      <sheetName val="Pré_op_"/>
      <sheetName val="11_1_Dif_reavaliação"/>
      <sheetName val="1__Mapa_Mov__Giroflex"/>
      <sheetName val="2__Mapa_Mov__Giroservices"/>
      <sheetName val="3__Mapa_Mov__Aurus"/>
      <sheetName val="4__PAS_Depreciação"/>
      <sheetName val="4__PAS_Depreciação_(2)"/>
      <sheetName val="5__Teste_Saldo_Inicial"/>
      <sheetName val="6__Teste_de_Adições"/>
      <sheetName val="7__Teste_de_Baixas"/>
      <sheetName val="1__Sumário"/>
      <sheetName val="3__Teste_de_Adições"/>
      <sheetName val="4__Teste_Saldo_Inicial"/>
      <sheetName val="5__Depreciação"/>
      <sheetName val="12__Resumo"/>
      <sheetName val="12a_Gastos_com_terceiros"/>
      <sheetName val="Abertura_mov_imobilizado"/>
      <sheetName val="Abertura_mov_resultado"/>
      <sheetName val="Mutação_imobilizado"/>
      <sheetName val="Movimentação_Nutrição_e_Avicult"/>
      <sheetName val="Movimentação_suinos_PICs"/>
      <sheetName val="1_Mapa_movimentação_imobilizado"/>
      <sheetName val="3__Adições"/>
      <sheetName val="4__Diferido"/>
      <sheetName val="5__Imobilização_em_andamento"/>
      <sheetName val="2_Mapa_movimentação_imobilizado"/>
      <sheetName val="6__Base_Saldo_Inicial_e_Log"/>
      <sheetName val="7__Teste_de_Adições"/>
      <sheetName val="8__Teste_de_Baixas"/>
      <sheetName val="1__Risco_Específico"/>
      <sheetName val="2__Mapa_Imobilizado"/>
      <sheetName val="3__Cobertura_Seguros"/>
      <sheetName val="4__Suporte_NE"/>
      <sheetName val="5__Nota_Reapresentada"/>
      <sheetName val="2__Teste_de_Adições"/>
      <sheetName val="3__PAS_-_Depreciação"/>
      <sheetName val="Ajuste_USGAAP"/>
      <sheetName val="Roll_Forward_31_12"/>
      <sheetName val="P1_-_Mapa_de_movimentação"/>
      <sheetName val="P2_-_PAS_Depreciação"/>
      <sheetName val="P3-Teste_Saldo_Inicial"/>
      <sheetName val="P4-Teste_Adição"/>
      <sheetName val="P3-Mapa_de_Imobilizado"/>
      <sheetName val="P4-PAS_-__Depreciação"/>
      <sheetName val="P5-Teste_Saldo_Inicial"/>
      <sheetName val="P6-Teste_adição"/>
      <sheetName val="P1-Mapa_de_Imobilizado"/>
      <sheetName val="P2-PAS_-__Depreciação"/>
      <sheetName val="P5_-_Mapa_USGAAP"/>
      <sheetName val="Log_Adição"/>
      <sheetName val="Resumo_Relatório_30_12"/>
      <sheetName val="Resumo_Relatório_30_09"/>
      <sheetName val="Projeto_Sedna"/>
      <sheetName val="Laudo_de_Avaliação"/>
      <sheetName val="Depreciação_-_Maq__e_Equip"/>
      <sheetName val="Roll_Forward_31_12_08"/>
      <sheetName val="Análise_de_Variação_30-09"/>
      <sheetName val="Análise_de_Variação_-_31-12"/>
      <sheetName val="LOG_ACL_Adições_30_09"/>
      <sheetName val="LOG_ACL_Adições_31_12"/>
      <sheetName val="Depreciação_-_Maq_e_Equip"/>
      <sheetName val="Henry_Ford"/>
      <sheetName val="Importação_Andamento"/>
      <sheetName val="Cálculo_do_parâmetro"/>
      <sheetName val="ISA_2410"/>
      <sheetName val="Mapa_BRGAAP_"/>
      <sheetName val="Principais_baixas_e_adições"/>
      <sheetName val="Mapa_IFRS"/>
      <sheetName val="IFRS_30-06-08"/>
      <sheetName val="Calculo_parâmetro"/>
      <sheetName val="Descrição_dos_Bens"/>
      <sheetName val="Depreciação_31_10"/>
      <sheetName val="Log_de_ACL"/>
      <sheetName val="Testes_31_12"/>
      <sheetName val="Testes_31_10"/>
      <sheetName val="Saldo_Societário_Ajustado"/>
      <sheetName val="1-BR_vs_USGAAP"/>
      <sheetName val="2-Mapa_Movimentação_BRGAAP"/>
      <sheetName val="2_1-Validação_Mapa_Brgaap_"/>
      <sheetName val="3-PAS_depreciação_BRGAAP"/>
      <sheetName val="4-_Mapa_Movimentação_Usgaap"/>
      <sheetName val="4_1-_Validação_Mapa_Usgaap_"/>
      <sheetName val="6-_PAS_depreciação_Usgaap"/>
      <sheetName val="7-_PAS_depreciação_Acelerada"/>
      <sheetName val="Determination_-_Sample_Size"/>
      <sheetName val="P3-Mapa_do_Imobilizado"/>
      <sheetName val="P4_-_Teste_Saldo_Inicial"/>
      <sheetName val="P5_-_Teste_Adição"/>
      <sheetName val="P6_-_PAS_Depreciação_31_10"/>
      <sheetName val="P7_-_Leasings"/>
      <sheetName val="P8_-_Parâmetro"/>
      <sheetName val="P9-Mapa_do_Imobilizado_31_01"/>
      <sheetName val="P10_-_PAS_Depreciação_31_01"/>
      <sheetName val="Mapa_Mov__31_10"/>
      <sheetName val="Seleção_Adições_30_09"/>
      <sheetName val="_Baixas_30_09"/>
      <sheetName val="Mapa_dez05"/>
      <sheetName val="Seleção_Adições"/>
      <sheetName val="_Baixas"/>
      <sheetName val="P1__Lead"/>
      <sheetName val="P2__Mapa_de_Movimentação"/>
      <sheetName val="P3__Imob__em_Andamento"/>
      <sheetName val="P4__PAS_Depreciação"/>
      <sheetName val="P5__Teste_de_Adições"/>
      <sheetName val="P6__Cálculo_Amostra"/>
      <sheetName val="P7__Log_ACL"/>
      <sheetName val="Cálculo_Amostra"/>
      <sheetName val="P6_-_Base_de_Seleção_Adição"/>
      <sheetName val="PAS_Deprec__SET-07"/>
      <sheetName val="Movto_Obras_em_Andamento"/>
      <sheetName val="Histórico_Obras_em_Andamento"/>
      <sheetName val="1__Mapa_Total_Geral_30_09"/>
      <sheetName val="2__Movto_Obras_em_Andto_30_09"/>
      <sheetName val="3_Histórico_Obras_em_Andto30_09"/>
      <sheetName val="4__Teste_de_Adições"/>
      <sheetName val="7__Teste_baixas_30_09"/>
      <sheetName val="8__Aging_-_Obras_em_Andamento"/>
      <sheetName val="Tabela_Itens"/>
      <sheetName val="6__Teste_custo_inicial"/>
      <sheetName val="Movto__Obras_em_Andamento"/>
      <sheetName val="Aporte_de_capital"/>
      <sheetName val="ICMS_-_1311992"/>
      <sheetName val="Tabela_No_de_Itens"/>
      <sheetName val="Alocação_prov_descon"/>
      <sheetName val="M_M__31_12"/>
      <sheetName val="PAS_-_Deprec__Dez_"/>
      <sheetName val="Teste_adições_Dez_"/>
      <sheetName val="Tetes_de_Baixas_Dez_"/>
      <sheetName val="M_M__30_09"/>
      <sheetName val="PAS_-_Deprec__Set_"/>
      <sheetName val="Teste_de_adições_Set_"/>
      <sheetName val="Teste_de_Baixas_Set_"/>
      <sheetName val="Definição_Parâmetro"/>
      <sheetName val="Teste_de_adições_Dez_"/>
      <sheetName val="M_M__30_09_04"/>
      <sheetName val="PAS_-_Depreciação_Setembro"/>
      <sheetName val="M_M__31_03_04"/>
      <sheetName val="M_M__30_06_04"/>
      <sheetName val="Juros_2004"/>
      <sheetName val="PAS_Depreciação_-_Março"/>
      <sheetName val="PAS_-_Depreciação_Junho"/>
      <sheetName val="Insp_Física"/>
      <sheetName val="Resumo_da_Movimentação"/>
      <sheetName val="Revisão_Analítica_Ex-Ceval"/>
      <sheetName val="M__M__Ex-Ceval"/>
      <sheetName val="M__M__Ex-Santista"/>
      <sheetName val="Insp__Sal_Inic_"/>
      <sheetName val="Depreciação_Ex-_Ceval"/>
      <sheetName val="Depreciação__Ex-Santista"/>
      <sheetName val="provisão_para_perdas"/>
      <sheetName val="Prov__Perdas_(PPC)"/>
      <sheetName val="Plantas_Descont_"/>
      <sheetName val="LOG_-_Teste_de_adição"/>
      <sheetName val="Movimentação_Trimestral"/>
      <sheetName val="Movimentação_Acumulada"/>
      <sheetName val="Anal__Variação"/>
      <sheetName val="Adições_"/>
      <sheetName val="Teste_Dirigido"/>
      <sheetName val="Testes_Deprec__"/>
      <sheetName val="inspeção_física_do_imobilizado"/>
      <sheetName val="Testes_de_Baixas_Dez_"/>
      <sheetName val="Resumo_das_Principais_Adições"/>
      <sheetName val="P3_-_RollForward"/>
      <sheetName val="P4_-_Mapa_do_Imobilizado"/>
      <sheetName val="P5_PAS_-_Depreciação"/>
      <sheetName val="P6_-_Constr__em_Andto"/>
      <sheetName val="P7_-_Capitalização_de_Juros"/>
      <sheetName val="P8_-_Teste_de_Adições"/>
      <sheetName val="P9_-_Teste_Saldo_Inicial_Set"/>
      <sheetName val="P10-_Itapevi"/>
      <sheetName val="P8_-_Impairment"/>
      <sheetName val="P9_-_Teste_de_Adições"/>
      <sheetName val="P10_-_Teste_Saldo_Inicial_Set"/>
      <sheetName val="P11-_Itapevi"/>
      <sheetName val="P3_-_Mapa_do_Imobilizado_"/>
      <sheetName val="P4_-_Teste_de_Adições"/>
      <sheetName val="P5_PAS_-_Depreciação_311207"/>
      <sheetName val="P6_-_Constr__em_Andto_30_09"/>
      <sheetName val="P7_-_Teste_Saldo_Inicial_30_09"/>
      <sheetName val="P7_Itapevi"/>
      <sheetName val="P8_Capitalização"/>
      <sheetName val="P9_Contas"/>
      <sheetName val="P10_Mapa_Suporte"/>
      <sheetName val="P13_Constr__em_Andto_30_09"/>
      <sheetName val="P4_-_RollForward"/>
      <sheetName val="P3_-_Mapa_do_Imobilizado"/>
      <sheetName val="Teste_Saldo_Inicial_Set"/>
      <sheetName val="Venda_3_andar"/>
      <sheetName val="Baixa_ativos"/>
      <sheetName val="Definição_Amostra"/>
      <sheetName val="Mapa_Movimentação_Mitsui__"/>
      <sheetName val="Mapa_Movimentação_Yoorin"/>
      <sheetName val="Teste_de_Adição_e_Baixa_Mitsui"/>
      <sheetName val="Teste_de_Adição_e_Baixa_Yoorin"/>
      <sheetName val="Contratos_Leasing"/>
      <sheetName val="Adição_de_imobilizado"/>
      <sheetName val="PAS_Deprec__Out07"/>
      <sheetName val="Mapa_Mov_Imob_out_07"/>
      <sheetName val="Mapa_imob__dez07"/>
      <sheetName val="Sel_saldo_inicial_imob_"/>
      <sheetName val="Sel_Adi_Imobilizado"/>
      <sheetName val="Comp_Imob_Out07"/>
      <sheetName val="Mapa_de_Imobilizado_31-10-08"/>
      <sheetName val="1__Mapa_de_Movimentação_30_09_"/>
      <sheetName val="1_2__Mapa_de_Movimentação_31_12"/>
      <sheetName val="2__Teste_de_Adição"/>
      <sheetName val="3__Teste_de_Obras_em_andamento"/>
      <sheetName val="4__PAS_de_depreciação"/>
      <sheetName val="5__Teste_de_Saldo_Inicial_Imob"/>
      <sheetName val="2__PAS_Depreciação"/>
      <sheetName val="5__Teste_de_obras_em_andamento"/>
      <sheetName val="5_1_Aging_Obras_em_Andto_"/>
      <sheetName val="6__Transferências"/>
      <sheetName val="Análise_de_Recuperabilidade"/>
      <sheetName val="Threshold_and_Sample_Size"/>
      <sheetName val="Mapa_de_Movimentação_NPK"/>
      <sheetName val="Análise_de_Var__Jul__&amp;_Set_"/>
      <sheetName val="P3_Referência_Package"/>
      <sheetName val="P4__Teste_de_adicoes"/>
      <sheetName val="P5__Saldo_Inicial"/>
      <sheetName val="P6__Agio"/>
      <sheetName val="P7_PAS_Depreciação"/>
      <sheetName val="Tabela_de_Itens"/>
      <sheetName val="P1__MAPA_DE_MOVIMENTAÇÃO_"/>
      <sheetName val="P2__OBRAS_EM_ANDAMENTO_(I)_(F)_"/>
      <sheetName val="P3__TESTE_DE_SALDO_INICIAL"/>
      <sheetName val="P4__TESTE_DE_ADIÇÕES_"/>
      <sheetName val="P5__DEPRECIAÇÃO"/>
      <sheetName val="P6__TRANSFERÊNCIAS"/>
      <sheetName val="P7__ÁGIOS"/>
      <sheetName val="P8__CAPITALIZAÇÃO_DE_JUROS"/>
      <sheetName val="P9__PREFERÊNCIAS_PACKAGE"/>
      <sheetName val="A1__TABELA_DE_ITENS_"/>
      <sheetName val="A2__LOG_ACL_P5_"/>
      <sheetName val="P1__Projeção_Saldos_Março_13"/>
      <sheetName val="P1___mapa_movimentação_set_dez"/>
      <sheetName val="P2__Mov_Obras_Andt_set_2011"/>
      <sheetName val="P2_1_Mov_Obras_Andt_dez_2011"/>
      <sheetName val="P3__Capitalização_de_juros"/>
      <sheetName val="P4__Teste_de_Adições"/>
      <sheetName val="P5__Teste_de_Saldo_Inicial"/>
      <sheetName val="P6__Teste_de_Baixa"/>
      <sheetName val="P7__Transferências"/>
      <sheetName val="P8__àgios"/>
      <sheetName val="P9__Depreciação"/>
      <sheetName val="P10__Referências_Package"/>
      <sheetName val="P1___mapa_movimentação"/>
      <sheetName val="P2__Mov_Obras_Andt"/>
      <sheetName val="P4__Perda_Recup_Econômica"/>
      <sheetName val="1__Mapa_Total_Geral"/>
      <sheetName val="4__Teste_custo_inicial"/>
      <sheetName val="5__Movimentação_-_Obras"/>
      <sheetName val="6__Histórico_Obras_em_Andamento"/>
      <sheetName val="7__Aging_-_Obras_em_Andamento"/>
      <sheetName val="Contábil_x_Patrimônio"/>
      <sheetName val="PAS_-_Depreciação_jun_e_set"/>
      <sheetName val="Imob__Andamento_e_Transferência"/>
      <sheetName val="Custo_Corrigido_x_Depreciação"/>
      <sheetName val="PAS_-_Amortização_jun"/>
      <sheetName val="Prov__para_baixas_set07"/>
      <sheetName val="Provisão_para_Baixas_jun07"/>
      <sheetName val="Teste_Saldo_Inicial_30_06"/>
      <sheetName val="Impairment_set"/>
      <sheetName val="P3_-_Mapa_Imobilizado"/>
      <sheetName val="P4_-Cálc__Global_Depr__31_10_08"/>
      <sheetName val="Sel__teste_saldo_inic__imob_"/>
      <sheetName val="Riscos_Significantes"/>
      <sheetName val="Riscos_Normais"/>
      <sheetName val="Significant_Risk"/>
      <sheetName val="Mapa_Movimentação_Intangível"/>
      <sheetName val="Programa_de_Trabalho"/>
      <sheetName val="P1__Mapa_de_Imob__31_12"/>
      <sheetName val="P2__Pas_Depreciação_31_12"/>
      <sheetName val="P3__Mapa_de_Imob__30_09"/>
      <sheetName val="P4__Pas_Depreciação_30_09"/>
      <sheetName val="P5_Teste_de_SI"/>
      <sheetName val="P6__Imob__em_Andamento"/>
      <sheetName val="P7__Adiant__de_Imobilizado"/>
      <sheetName val="P6__Log_ACL"/>
      <sheetName val="PAS_Depreciação_31_12_08"/>
      <sheetName val="Teste_de_Adição_31_12_08"/>
      <sheetName val="Teste_de_Baixa_31_12_08"/>
      <sheetName val="Teste_de_Imobilização_31_12_08"/>
      <sheetName val="PAS_Depreciação_30_09_08"/>
      <sheetName val="Teste_de_Adição_30_09_08"/>
      <sheetName val="Teste_de_Baixa_30_09_08"/>
      <sheetName val="Teste_de_Imobilização_30_09_08"/>
      <sheetName val="Teste_de_SI"/>
      <sheetName val="Comp__Aeródromo"/>
      <sheetName val="Log_ACL_30_09_08"/>
      <sheetName val="P1__Programa_de_Trabalho"/>
      <sheetName val="P2__Lead"/>
      <sheetName val="P3__Mapa_Mov_"/>
      <sheetName val="P5__Teste_Saldo_Inicial"/>
      <sheetName val="Tabela_Sample_Size"/>
      <sheetName val="Mapa_Movimentação_31_12_07"/>
      <sheetName val="Mapa_Movimentação_31_10_07"/>
      <sheetName val="Teste_Adição_31_10_07"/>
      <sheetName val="Teste_Adição_Compl_31_12_07"/>
      <sheetName val="Teste_SI_BUNGE_31_12_06"/>
      <sheetName val="Teste_SI_31_10_07"/>
      <sheetName val="Teste_SI_Compl_31_12_07"/>
      <sheetName val="P3_-_Mapa_Mov_"/>
      <sheetName val="P5_-_Teste_Saldo_Inicial"/>
      <sheetName val="P6_-_Teste_Adições"/>
      <sheetName val="P7_-_Log_ACL"/>
      <sheetName val="Dezembro_2010"/>
      <sheetName val="Deprec_"/>
      <sheetName val="Mov_jan_a_jun04"/>
      <sheetName val="Big_Londrina"/>
      <sheetName val="Bens_Entrega_Futura_{ppc}"/>
      <sheetName val="Mapa_Final"/>
      <sheetName val="Teste_apropriações"/>
      <sheetName val="Teste_detalhe_apropriações"/>
      <sheetName val="Apropriações_Dez"/>
      <sheetName val="Depreciação_Final"/>
      <sheetName val="Mapa_Out"/>
      <sheetName val="Depreciação_Out"/>
      <sheetName val="Imobilizado_Saldo_Inicial"/>
      <sheetName val="Adições_de_Imobilizado"/>
      <sheetName val="Depreciação_Adições"/>
      <sheetName val="P2_-__Lead"/>
      <sheetName val="P3_-__Movimentação"/>
      <sheetName val="P4_-__Depreciação"/>
      <sheetName val="P5_-__Adições"/>
      <sheetName val="P6_-__Baixas"/>
      <sheetName val="P7_-_Teste_Dez-06"/>
      <sheetName val="_Mov__{PPE}"/>
      <sheetName val="PAS_Depreciação_HBII"/>
      <sheetName val="back_up"/>
      <sheetName val="PAS_Depreciação_HBI"/>
      <sheetName val="Depreciação_Moldes"/>
      <sheetName val="Depreciação_Moldes_Alemão"/>
      <sheetName val="_Mov__HB1_{PPE}"/>
      <sheetName val="PAS_Depr__HB1"/>
      <sheetName val="Mov__HB2_{PPE}"/>
      <sheetName val="PAS_Depr__HB2"/>
      <sheetName val="Ad__Fornecedores"/>
      <sheetName val="PAS_Depr__(HB1)"/>
      <sheetName val="_Mov__HB1_31_12_{PPE}"/>
      <sheetName val="PAS_Depr__(HB2)"/>
      <sheetName val="Mov__HB2_31_12_{PPE}"/>
      <sheetName val="Log_Seleção_Saldo_Inicial"/>
      <sheetName val="Recálculo_VC"/>
      <sheetName val="Log_Adto_fornecedor"/>
      <sheetName val="NE_2_-_Material_Additions"/>
      <sheetName val="NE_2_-_Material_Additions-total"/>
      <sheetName val="Log_Seleção_Amostra_Adicao"/>
      <sheetName val="NOta_2"/>
      <sheetName val="Ad__Fornecedores_"/>
      <sheetName val="Cálculo_Global_Depr__(HB1)"/>
      <sheetName val="Comp__Analítica_(HB1)_{PPE}"/>
      <sheetName val="_Mov__HB1_31_12"/>
      <sheetName val="Comp__Analítica(HB2)_{PPE}"/>
      <sheetName val="Cálculo_Global_Depr__(HB2)"/>
      <sheetName val="Mov__HB2_31_12"/>
      <sheetName val="Rel__adições_30_09"/>
      <sheetName val="Planilha_Aquisições_30_09_{PPE}"/>
      <sheetName val="Para_referência_DF's"/>
      <sheetName val="1__ASM"/>
      <sheetName val="2__Resumo"/>
      <sheetName val="3__Mapa_30_06"/>
      <sheetName val="5__Imóveis"/>
      <sheetName val="6__Análise_saldos_IPC"/>
      <sheetName val="7__Transf__Imob__em_Andamento"/>
      <sheetName val="8__CIAP"/>
      <sheetName val="Ajuste_2340"/>
      <sheetName val="Teste_Insp_"/>
      <sheetName val="Imoveis_não_operacionais"/>
      <sheetName val="Ativo_Fixo-Movimentação"/>
      <sheetName val="Appendix_14"/>
      <sheetName val="Mapa_de_Mov__Mensal"/>
      <sheetName val="PAS_-_Depreciação_"/>
      <sheetName val="Teste_Adições_Dez"/>
      <sheetName val="Comp_Analítica_Imobilizado"/>
      <sheetName val="Mapa_de_Movimetação_31_12_05"/>
      <sheetName val="Teste_Imobilizado_em_Andamento"/>
      <sheetName val="Projeto_3416_"/>
      <sheetName val="Base_Imobilizado_em_Andamento"/>
      <sheetName val="Mapa_de_Movimentação_31_10_05"/>
      <sheetName val="PAS_Depreciacao"/>
      <sheetName val="Dias_Trab_jan_a_set_2005"/>
      <sheetName val="P2-_Lead"/>
      <sheetName val="P3-_Mapa_Movimentação_BR"/>
      <sheetName val="P4-_Mapa_Movimentação_IFRS"/>
      <sheetName val="P5-_Pas_-_Deprec__BR_"/>
      <sheetName val="P6-Cálculo_da_Deprec__IFRS"/>
      <sheetName val="P7-Taxas_IFRS"/>
      <sheetName val="P8-_Composição_das_Adições"/>
      <sheetName val="P9-Teste_Adição"/>
      <sheetName val="P10-_Teste_SI"/>
      <sheetName val="P11_-_Recálculo_IFRS_Final"/>
      <sheetName val="P3_-_Rollforward_"/>
      <sheetName val="P4_-_Mapa_Movimentação"/>
      <sheetName val="P5_-_PAS_Depreciação_31_12_08"/>
      <sheetName val="P6_-_PAS_Depreciação_31_10_08"/>
      <sheetName val="P7_-Efeitos_no_IR_31_10_e_31_12"/>
      <sheetName val="P8_-Teste_Adição_31_10_e_31_12"/>
      <sheetName val="P9_-_Log_Adicao_31_10"/>
      <sheetName val="Checklist_Impairment"/>
      <sheetName val="Cálculo_de_itens_-_Adição"/>
      <sheetName val="Movimentação_{PPE}"/>
      <sheetName val="Cálculo_Global"/>
      <sheetName val="Global_Reavaliação"/>
      <sheetName val="Global_variáveis"/>
      <sheetName val="Deprec_Movimentação"/>
      <sheetName val="Glocal_de_depreciação_-_Final"/>
      <sheetName val="Cálculo_Global__-_Final"/>
      <sheetName val="Taxa_Ampliação"/>
      <sheetName val="Teste_adições_(2)"/>
      <sheetName val="Projeção_31_12_04"/>
      <sheetName val="PPC_mov_imob_311204"/>
      <sheetName val="movimentação_311004"/>
      <sheetName val="_PPC_Imobilizado_em_andamento"/>
      <sheetName val="Baixa_311204"/>
      <sheetName val="Imobilizado_311204"/>
      <sheetName val="Adições_Ajustado"/>
      <sheetName val="Tabela_de_Parâmetros"/>
      <sheetName val="Benfeitorias_311204"/>
      <sheetName val="Teste_Aquisições"/>
      <sheetName val="Log_Aquisições"/>
      <sheetName val="Mapa_Mov__{ppc}"/>
      <sheetName val="PAS_Deprecição_30_09_07"/>
      <sheetName val="Baixas__30_09_07"/>
      <sheetName val="Adições_30_09_07"/>
      <sheetName val="Mapa_Mov__e_PAS_dep__31_12_2008"/>
      <sheetName val="Invest__Jardim_Iguatemi"/>
      <sheetName val="Invest__Jardim_Iguatemi_(2)"/>
      <sheetName val="Calculo_de_Paramêtro"/>
      <sheetName val="P2_Mapa_Mov__31_10_2007"/>
      <sheetName val="P3Mapa_Mov__e_PAS_dep__31_12_07"/>
      <sheetName val="P4_Teste_Adição"/>
      <sheetName val="P5_Teste_Sd_Inicial"/>
      <sheetName val="Referência_Relatório"/>
      <sheetName val="Mapa_Imob__e_Cálc__Depr__31_12"/>
      <sheetName val="Ativos_sem_Utilização"/>
      <sheetName val="Teste_Taxa_Deprec__Reaval_"/>
      <sheetName val="Adições_31_10_03"/>
      <sheetName val="Leasing_Passivo"/>
      <sheetName val="Leasing_imobilizado"/>
      <sheetName val="Contrato_#1"/>
      <sheetName val="Mapa_12-2010"/>
      <sheetName val="PAS_Depreciação_31_121"/>
      <sheetName val="Teste_de_Adição_31_121"/>
      <sheetName val="Benfeitorias_em_Prop__3ºs_31_11"/>
      <sheetName val="PAS_Depreciação_31_101"/>
      <sheetName val="Teste_de_Adição_31_10"/>
      <sheetName val="Benfeitorias_em_Prop__3ºs_31_13"/>
      <sheetName val="Teste_de_Adição_dez_"/>
      <sheetName val="Teste_de_Adição_out_"/>
      <sheetName val="Teste_de_Baixa_dez_"/>
      <sheetName val="Teste_de_Baixa_out_"/>
      <sheetName val="Tabela_para_Seleção"/>
      <sheetName val="{PPC}_Demonstrativo_Leasing"/>
      <sheetName val="Ajustes_a_Lei_11_638"/>
      <sheetName val="Comp__Analítica_Imob_"/>
      <sheetName val="Mapa_de_Movimentação_31_10"/>
      <sheetName val="Ref_Rel"/>
      <sheetName val="Resumo_Held_for_Sale"/>
      <sheetName val="Planilha_Suporte_Held"/>
      <sheetName val="12_-_Mapa_Imob"/>
      <sheetName val="Planilha_Suporte_Imóveis"/>
      <sheetName val="PAS_Depreciação_Dez_091"/>
      <sheetName val="PAS_Depreciação_Out_09_"/>
      <sheetName val="Planilha_Suporte"/>
      <sheetName val="Pas_de_baixas"/>
      <sheetName val="1_Mapa_Imobilizado"/>
      <sheetName val="2_Teste_de_Adições"/>
      <sheetName val="3_Teste_de_Baixa"/>
      <sheetName val="4_PAS_Depreciação"/>
      <sheetName val="5_Aquisições_após_cisão"/>
      <sheetName val="2_Teste_de_adição"/>
      <sheetName val="3__Teste_Baixa"/>
      <sheetName val="4__Teste_Baixa_Adicional"/>
      <sheetName val="5__PAS_Depreciação"/>
      <sheetName val="(6)_Leasing"/>
      <sheetName val="(7)_Fiscal_x_Cliente"/>
      <sheetName val="Mapa_Mov_1"/>
      <sheetName val="Deprec_31_12"/>
      <sheetName val="Deprec_31_10"/>
      <sheetName val="Caminhões_Vendidos"/>
      <sheetName val="30_06"/>
      <sheetName val="Mapa_de_Mov"/>
      <sheetName val="Log_File_-_Adição"/>
      <sheetName val="Comp_Itens_Obsoletos"/>
      <sheetName val="Teste_Físico_para_o_contábil"/>
      <sheetName val="Composição_transf__Unicoba"/>
      <sheetName val="Lead_-_Novo_Plano"/>
      <sheetName val="(1)_Roll-Forward"/>
      <sheetName val="(2)_USGAAP_x_BRGAAP"/>
      <sheetName val="(3)_Mapa_Mov__-_USGAAP"/>
      <sheetName val="(4)_PAS_-_Deprec__-_USGAAP"/>
      <sheetName val="(5)_Mapa_Mov__-_BRGAAP"/>
      <sheetName val="(6)_PAS_-_Deprec__-_BRGAAP"/>
      <sheetName val="(7)_Deprec__US_x_BR"/>
      <sheetName val="(8)_Obras_em_Andamento_-_31_12"/>
      <sheetName val="(9)_Teste_Sd__Inicial"/>
      <sheetName val="(10)_Teste_Adição"/>
      <sheetName val="(11)_Teste_de_Baixa"/>
      <sheetName val="(12)_Obras_em_Andamento_-_30_09"/>
      <sheetName val="(13)_Custo_x_Depreciação"/>
      <sheetName val="(14)_Comp__Sd__Inicial_-_USxBR"/>
      <sheetName val="(7)_US_x_BR"/>
      <sheetName val="P1_-_Summary_Sheet"/>
      <sheetName val="P3_-_Reavaliado_x_Contábil"/>
      <sheetName val="P4_-_Imobilizado_em_Andamento"/>
      <sheetName val="P7_-_Depreciação_(PAS)"/>
      <sheetName val="mapa_mov_30_09_07"/>
      <sheetName val="mapa_mov_31_12_07"/>
      <sheetName val="Teste_de_adição_31_12_07"/>
      <sheetName val="tabela_Parâmetro"/>
      <sheetName val="mapa_mov_30_009_07"/>
      <sheetName val="mapa_mov"/>
      <sheetName val="Mapa_Movimentação_31_12"/>
      <sheetName val="P_A_S_Depreciação_31_12"/>
      <sheetName val="Mapa_Diferido_31_12"/>
      <sheetName val="Mapa_movimentação_30_09"/>
      <sheetName val="P_A_S_Depreciação_30_09"/>
      <sheetName val="Teste_sd__inicial"/>
      <sheetName val="Mapa_Diferido_30_09"/>
      <sheetName val="Log_ACL_sdo_inicial"/>
      <sheetName val="PAS_Vida_Útil"/>
      <sheetName val="Depreciação_2010"/>
      <sheetName val="Tab_1_-_Summary"/>
      <sheetName val="Tab2_-_Lead"/>
      <sheetName val="Tab3__-_Mapa_Imobilizado"/>
      <sheetName val="Tab4_-_PAS_Depreciação"/>
      <sheetName val="Tab5_-_T__Sld__Inicial_"/>
      <sheetName val="Tab6_-LOG_SI"/>
      <sheetName val="Tab7_-_Teste_Adições_"/>
      <sheetName val="Tab8_-_Teste_Baixas"/>
      <sheetName val="Tab9-_Mapa_Imobilizado_31_12_09"/>
      <sheetName val="Tab10-PAS_Depreciação_31_12_09"/>
      <sheetName val="Tab11_-_Teste_Adições__31_12_09"/>
      <sheetName val="Tab12_-_Teste_Baixas_31_12_09_"/>
      <sheetName val="Mapa_de_Imobilizado_31-12-08"/>
      <sheetName val="Teste_de_Add_31-10-08"/>
      <sheetName val="Investimento_31-12-08"/>
      <sheetName val="Teste_Saldo_Inicial_"/>
      <sheetName val="NE_2006"/>
      <sheetName val="Programa_IMOB"/>
      <sheetName val="Novo_mapa_CAL"/>
      <sheetName val="Novo_mapa_BB"/>
      <sheetName val="Mapa_imobilizado_CAL"/>
      <sheetName val="Novo_mapa_BB_reaval"/>
      <sheetName val="Novo_mapa_CAL_reaval"/>
      <sheetName val="NE_8"/>
      <sheetName val="DAAM_5210"/>
      <sheetName val="DAAM_5410"/>
      <sheetName val="1__Mapa_Imobilizado"/>
      <sheetName val="4__Teste_de_Saldo_Inicial"/>
      <sheetName val="1__Resumo"/>
      <sheetName val="Impairment_"/>
      <sheetName val="Impairment_311209"/>
      <sheetName val="_Programa_Trabalho"/>
      <sheetName val="1_Mapa_de_Imobilizado_(I_e_F)"/>
      <sheetName val="2_Teste_de_Adições_(I_e_F)"/>
      <sheetName val="3_Depreciação_(F)"/>
      <sheetName val="4__PAS_-_Depreciação_(I)"/>
      <sheetName val="5__Carta_Comentário"/>
      <sheetName val="6__Enfoque_Auditoria"/>
      <sheetName val="Tabela_"/>
      <sheetName val="P1_-_Sumario"/>
      <sheetName val="P3_-_Saldo_Inicial_12_07"/>
      <sheetName val="P4_-_Mapa_Imobilizado"/>
      <sheetName val="P5_-_PAS_Depreciação"/>
      <sheetName val="P6_-_Teste_de_adição"/>
      <sheetName val="P6_1_-_Teste_de_adição"/>
      <sheetName val="P7_-_Imobilizado_em_Andamento"/>
      <sheetName val="P3_-_Saldo_Inicial_12_06"/>
      <sheetName val="P6_-_Teste_de_adição_10_07"/>
      <sheetName val="P7_-_Imob__em_Andamento_12_07"/>
      <sheetName val="Sumário_de_Procedimentos"/>
      <sheetName val="P2-Saldo_Inicial"/>
      <sheetName val="P3-Teste_de_Adição_e_Baixa"/>
      <sheetName val="P4-Teste_de_Depreciação"/>
      <sheetName val="P5-Desp__Comerciais"/>
      <sheetName val="P6-Log_Saldo_Inicial"/>
      <sheetName val="Deprec_-Amortiz_"/>
      <sheetName val="P1__Sumário"/>
      <sheetName val="P3__Mapa_do_Imobilizado"/>
      <sheetName val="P5__Adições"/>
      <sheetName val="IFRS_6"/>
      <sheetName val="_Sumário"/>
      <sheetName val="P1__Nota_Explicativa"/>
      <sheetName val="P1_1_Depreciação"/>
      <sheetName val="P2__Mapa_30_09"/>
      <sheetName val="P2_1_Mapa_31_12"/>
      <sheetName val="P3__Cetrel"/>
      <sheetName val="P4_1_PAS_Depreciação_Fiscal"/>
      <sheetName val="P6__Teste_Imob__em_Andamento"/>
      <sheetName val="P7__Impairment"/>
      <sheetName val="P8__Sample_Size"/>
      <sheetName val="P9__Log_File"/>
      <sheetName val="Mapa_Movim__Móveis__Máquinas"/>
      <sheetName val="Mapa_de_Movimentação_Edifícios"/>
      <sheetName val="Mapa_Movim__Reformas_Andamento"/>
      <sheetName val="Teste_Importações_em_Andamento"/>
      <sheetName val="Teste_Reforma_em_Andamento"/>
      <sheetName val="Nota_Relatório_(2)"/>
      <sheetName val="Mapa_de_Depreciação"/>
      <sheetName val="Teste_Adições_e_Baixas"/>
      <sheetName val="NE_10"/>
      <sheetName val="Mapa_Cielo"/>
      <sheetName val="Mapa_SERV"/>
      <sheetName val="PAS_Depreciação_Cielo"/>
      <sheetName val="Mapa_Leasing"/>
      <sheetName val="Vida_útil_e_depreciação"/>
      <sheetName val="Cut_off_Adições"/>
      <sheetName val="Log_Mar08"/>
      <sheetName val="Movimentação_Set_e_Dez_2008"/>
      <sheetName val="Global_set_e_dez_2008"/>
      <sheetName val="Adições_do_Imobilizado"/>
      <sheetName val="Mov__Imob__2004_a_2008"/>
      <sheetName val="Global_depreciação_2004_a_2007"/>
      <sheetName val="Detalhe_Benf__Bens_Terc_"/>
      <sheetName val="Base_de_seleção_Adi__Imob_"/>
      <sheetName val="Teste_detalhe_de_adições"/>
      <sheetName val="Teste_detalhe_de_Baixa"/>
      <sheetName val="P4_Benf__Préd__Terc_"/>
      <sheetName val="P5_Vouching_Adições"/>
      <sheetName val="Contratos_de_Locação"/>
      <sheetName val="P2_-_Mapa"/>
      <sheetName val="P4_-_Saldo_Inicial"/>
      <sheetName val="P5_-_Adições"/>
      <sheetName val="P7_-_JOA"/>
      <sheetName val="NE_-_9_e_10"/>
      <sheetName val="P3_-_NE"/>
      <sheetName val="1__Mapa_de_Movimentaçao"/>
      <sheetName val="2__Saldo_Inicial"/>
      <sheetName val="4__Depreciação"/>
      <sheetName val="5__Tabela_DAAM"/>
      <sheetName val="2__Mapa_de_Movimentaçao"/>
      <sheetName val="3__Saldo_Inicial"/>
      <sheetName val="6__Tabela_DAAM"/>
      <sheetName val="Ganho_(Perda)_Venda_Imobilizado"/>
      <sheetName val="Chaves_-_O_Store"/>
      <sheetName val="PAS_Depreciação_31_10_2011"/>
      <sheetName val="PAS_Depreciação_31_12_2011"/>
      <sheetName val="Venda_de_Ativo"/>
      <sheetName val="P1_-_Ref__Relatório"/>
      <sheetName val="P2_-_Mapa_Imobilizado"/>
      <sheetName val="P3_-_PAS_Deprec__&amp;_Amortiz_"/>
      <sheetName val="P4_-_Teste_Adição"/>
      <sheetName val="1_BR_vs_USGAAP"/>
      <sheetName val="2_Mapa_Movimentação_BRGAAP"/>
      <sheetName val="2a_Nota_Imobilizado"/>
      <sheetName val="3_Validação_Saldo_Brgaap_"/>
      <sheetName val="4_PAS_depreciação_BRGAAP"/>
      <sheetName val="5_Mapa_Movimentação_Usgaap"/>
      <sheetName val="6_Validação_Saldo_Usgaap_"/>
      <sheetName val="7_PAS_depreciação_Usgaap"/>
      <sheetName val="8_PAS_depreciação_Acelerada"/>
      <sheetName val="9_PAS_Depreciação_31_12_10"/>
      <sheetName val="1__Ajuste_Off_Book_30_06"/>
      <sheetName val="2__Mapa_de_Mov__BRGAAP"/>
      <sheetName val="3__Mapa_de_Mov__USGAAP"/>
      <sheetName val="4__PAS_Depreciação_BRGAAP"/>
      <sheetName val="5__PAS_Depreciação_USGAAP"/>
      <sheetName val="6__Saldo_Inicial"/>
      <sheetName val="7__Alteração_das_taxas"/>
      <sheetName val="8__LOG's_ACL"/>
      <sheetName val="1_-_Mapa_de_Imobilizado"/>
      <sheetName val="2_-_Saldo_Inicial"/>
      <sheetName val="3_-_Adições"/>
      <sheetName val="4_-_Imobilizado_desativado"/>
      <sheetName val="5_-_CIAP"/>
      <sheetName val="6_-_Depreciação"/>
      <sheetName val="7_-_Log's_ACL"/>
      <sheetName val="8_-_Nota_Explicativa"/>
      <sheetName val="P1-Mapa_de_Movimentação_Dez2010"/>
      <sheetName val="P2-PAS_Depreciação_DEZ_2010"/>
      <sheetName val="P2_1-PAS_Depreciação_SET_2010"/>
      <sheetName val="P3-_Teste_Adição_Set_e_Dez_2010"/>
      <sheetName val="P1_Mapa_de_Movimentação_set2011"/>
      <sheetName val="P2_PAS_Depreciação_set2011"/>
      <sheetName val="P3_Teste_de_Adição"/>
      <sheetName val="Rollforward_Dez_11"/>
      <sheetName val="Teste_Saldo_Inicial_2009"/>
      <sheetName val="Teste_Saldo_Inicial_2010"/>
      <sheetName val="Mapa_de_Movimentação_2008"/>
      <sheetName val="Teste_de_Depreciação_2008"/>
      <sheetName val="Teste_de_adições_out_08"/>
      <sheetName val="Teste_de_baixas_out_08"/>
      <sheetName val="Teste_saldo_inicial_out_08"/>
      <sheetName val="LOG_Teste_de_Saldo_Inicial"/>
      <sheetName val="Custo_Depreciação_2008"/>
      <sheetName val="Movimentação_out_07"/>
      <sheetName val="Teste_de_adição_out_07"/>
      <sheetName val="LOG_teste_adição_out_07"/>
      <sheetName val="Teste_saldo_inicial_out_07"/>
      <sheetName val="LOG_teste_inicial_out_07"/>
      <sheetName val="Movimentação_dez_07"/>
      <sheetName val="Teste_de_adição_dez_07"/>
      <sheetName val="LOG_teste_adição_dez_07"/>
      <sheetName val="Teste_Depreciação_31_12_07"/>
      <sheetName val="Custo_Depreciação_Dez07"/>
      <sheetName val="Teste_de_baixa_out_07"/>
      <sheetName val="LOG_Teste_saldo_inicial_out_07"/>
      <sheetName val="Teste_de_Custo_Deprec_"/>
      <sheetName val="Propostas_de_Baixa"/>
      <sheetName val="P2-Mapa_de_movimentação_out_07"/>
      <sheetName val="P3_-_Teste_de_adição_out_07"/>
      <sheetName val="P4_-_LOG_teste_adição_out_07"/>
      <sheetName val="P5_-_Teste_de_baixa_out_07"/>
      <sheetName val="P7-LOG_Teste_saldo_inic_out_07"/>
      <sheetName val="P8-Mapa_de_movimentação_dez_07"/>
      <sheetName val="P9_-_Teste_de_adição_dez_07"/>
      <sheetName val="P10_-_LOG_teste_adição_dez_07"/>
      <sheetName val="P11_-_Teste_Depreciação_Dez07"/>
      <sheetName val="P12_-_Teste_de_Custo_Deprec_"/>
      <sheetName val="P13_-_Propostas_de_Baixa"/>
      <sheetName val="P6-Teste_de_saldo_inicial_out07"/>
      <sheetName val="Mapa_de_Movimentação_out_08"/>
      <sheetName val="Teste_de_Depreciação_out_08"/>
      <sheetName val="Teste_de_Detalhe_de_Depreciação"/>
      <sheetName val="Teste_de_adição_out_08"/>
      <sheetName val="Teste_de_baixa_out_08"/>
      <sheetName val="P4_-_Teste_de_Baixas"/>
      <sheetName val="P5_-_Teste_de_Depreciação"/>
      <sheetName val="P6_-_Teste_de_Custo_Deprec_"/>
      <sheetName val="P7_-_Log_ACL_-_Adições"/>
      <sheetName val="P5_-_Teste_de_Saldo_inicial"/>
      <sheetName val="P6_-_Teste_de_Depreciação"/>
      <sheetName val="P7_-_Teste_de_Custo_Deprec_"/>
      <sheetName val="P8_-_Propostas_de_Baixa"/>
      <sheetName val="P9_-_Log_ACL_-_Saldo_Inicial"/>
      <sheetName val="P10_-_Log_ACL_-_Adições"/>
      <sheetName val="3__Teste_Base_e_Adições"/>
      <sheetName val="4__Teste_das_Transferências"/>
      <sheetName val="5__Teste_Base_Instalações"/>
      <sheetName val="6__Orçamento_x_Saeng"/>
      <sheetName val="7__Depreciação_instalações"/>
      <sheetName val="7_1_Depr__Sobras"/>
      <sheetName val="7_2_Depr__Itens_conciliados"/>
      <sheetName val="7_3_Depr__Itens_Set-Dez_10"/>
      <sheetName val="8__Inspeção_Física_"/>
      <sheetName val="Audit_Sampling_Sample_Size"/>
      <sheetName val="1__Teste_Base_e_Adições"/>
      <sheetName val="2__Teste_das_Transferências"/>
      <sheetName val="3__Teste_Base_Instalações"/>
      <sheetName val="4__Orçamento_x_Saeng"/>
      <sheetName val="5__Depreciação_instalações"/>
      <sheetName val="5_1_Depr__Sobras"/>
      <sheetName val="5_2_Depr__Itens_conciliados"/>
      <sheetName val="5_3_Depr__Itens_Set-Dez_10"/>
      <sheetName val="6__Inspeção_Física_"/>
      <sheetName val="Relação_de_lojas"/>
      <sheetName val="Mapa_Marisa_Lojas"/>
      <sheetName val="Mapa_a_realizar"/>
      <sheetName val="Resumo_adições"/>
      <sheetName val="PAS_Depreciação_-_Marisa"/>
      <sheetName val="PAS_Depreciação_-_Credi_21"/>
      <sheetName val="Cálculo_Taxa_Efetiva"/>
      <sheetName val="REF_Relatório"/>
      <sheetName val="P1_Mapa_Imobilizado"/>
      <sheetName val="P2_PAS_Depreciação"/>
      <sheetName val="P3_Teste_de_Adição_nov_09"/>
      <sheetName val="P4_Teste_Saldo_Inicial"/>
      <sheetName val="P5_Rollfoward_Procedures__28_02"/>
      <sheetName val="P6__Teste_de_Adição_fev_10"/>
      <sheetName val="P2_PAS_Depreciação_28_02"/>
      <sheetName val="P2_Teste_de_Adição_Fev_11"/>
      <sheetName val="P3_PAS_Depreciação_30_11"/>
      <sheetName val="P4_Teste_de_Adição_nov_10"/>
      <sheetName val="P2_-_Nota"/>
      <sheetName val="P6_-_PAS_Depreciação"/>
      <sheetName val="P7_-_Teste_de_Baixa"/>
      <sheetName val="P8_-Tabela_Parâmetro"/>
      <sheetName val="Teste_impairment"/>
      <sheetName val="Investimentos_Dez"/>
      <sheetName val="Investimentos_Out"/>
      <sheetName val="Mapas_de_Imobilizado"/>
      <sheetName val="Teste_Adições_e_Baixas_RT"/>
      <sheetName val="Teste_Adições_Terminais"/>
      <sheetName val="Ajuste_de_Anos_Anteriores"/>
      <sheetName val="simple_size"/>
      <sheetName val="P2-Intruções_DTT_França"/>
      <sheetName val="P6-Mapa_de_Movimentação_31_12"/>
      <sheetName val="P6-Mapa_de_Movimentação_31_10"/>
      <sheetName val="P6-Mapa_de_Movimentação_30_06"/>
      <sheetName val="P7-Teste_de_Saldo_Inicial"/>
      <sheetName val="P8-Teste_de_Adição"/>
      <sheetName val="P9-LOG_ACL"/>
      <sheetName val="Teste_de_Adição_e_Baixa"/>
      <sheetName val="P1__Mapa_de_movimentação"/>
      <sheetName val="P2__Teste_de_adição"/>
      <sheetName val="P3__Teste_de_baixas"/>
      <sheetName val="P4__PCC"/>
      <sheetName val="Análise_de_Variação_31_12"/>
      <sheetName val="Mapa_Imobilizado_31_12"/>
      <sheetName val="Análise_de_software_31_12"/>
      <sheetName val="Análise_de_Variação_31_10"/>
      <sheetName val="Mapa_Imobilizado_31_10"/>
      <sheetName val="Diferido_31_12"/>
      <sheetName val="Key_Money"/>
      <sheetName val="Gastos_com_desenv__Dez"/>
      <sheetName val="Teste_de_Adição_Dez"/>
      <sheetName val="Teste_de_Baixa_Dez"/>
      <sheetName val="Rollfoward_Depreciação_Dez"/>
      <sheetName val="Obras_em_andamento_Dez"/>
      <sheetName val="Juros_s__imobilizado_Dez"/>
      <sheetName val="Log_ACL_Dez"/>
      <sheetName val="Teste_de_Detalhe_-_Depreciação"/>
      <sheetName val="P2__PAS_de_Depreciação"/>
      <sheetName val="P3__Teste_de_adição"/>
      <sheetName val="Sample_Size_Table"/>
      <sheetName val="1__Mapa_de_Mov__Imob_31_12"/>
      <sheetName val="2__Mapa_Mov__Intang__31_12"/>
      <sheetName val="3_1_Teste_Alternativo"/>
      <sheetName val="6__Tabela_de_Itens"/>
      <sheetName val="2__Mapa_Mov__Intang__30_09"/>
      <sheetName val="1__Mapa_de_Mov__Imob_30_09"/>
      <sheetName val="1a__Mapa_de_Mov_Imobilizado"/>
      <sheetName val="1b__Mapa_Movim_Imobilizado"/>
      <sheetName val="2a_Mapa_Movimentação_Intangível"/>
      <sheetName val="2b_Mapa_Movimentação_Intangível"/>
      <sheetName val="1__Mapa_de_Mov__Imobilizado"/>
      <sheetName val="2__Mapa_Movimentação_Intangível"/>
      <sheetName val="3_b_PAS_Depreciação"/>
      <sheetName val="4_Itens_Transferidos_para_BVS"/>
      <sheetName val="5__Teste_de_Adição_Baixas"/>
      <sheetName val="P2_Mapa_de_Movimentação"/>
      <sheetName val="P3_Mapa_Intangível"/>
      <sheetName val="P4_Teste_de_Adição_out_e_dez"/>
      <sheetName val="P5_Intangível_2008"/>
      <sheetName val="P6_PPC"/>
      <sheetName val="P7_Teste_de_Saldo_Inicial_31_12"/>
      <sheetName val="P8_PAS_Depreciação"/>
      <sheetName val="NE_-_Imobilizado"/>
      <sheetName val="Movimentação_Controladora"/>
      <sheetName val="Movimentação_Consolidado"/>
      <sheetName val="Mapa_Eternit"/>
      <sheetName val="Mapa_Sama"/>
      <sheetName val="Mapa_Precon"/>
      <sheetName val="Registro_de_Imóveis"/>
      <sheetName val="P2-_Ajustes_e_PCC"/>
      <sheetName val="P4-NE_-_Imobilizado"/>
      <sheetName val="P5-NE_-_Intangível"/>
      <sheetName val="P6-NE_-_Movim__Consolidado"/>
      <sheetName val="P7-NE_-_Moviment__controladora"/>
      <sheetName val="P8-Mapa_Eternit"/>
      <sheetName val="P9-Mapa_Precon"/>
      <sheetName val="P10-Mapa_Sama"/>
      <sheetName val="P11-Depreciações__Eternit"/>
      <sheetName val="P12-Eternit_-_Adições"/>
      <sheetName val="P13-Eternit_-_Baixas_"/>
      <sheetName val="P14-Precon_-_Adições"/>
      <sheetName val="P15-Precon_-_Baixas"/>
      <sheetName val="P16-Teste_de_Depreciações__Sama"/>
      <sheetName val="P17-SAMA_-_Adições"/>
      <sheetName val="2__Mapa_de_Imobilizado_"/>
      <sheetName val="3__Teste_Saldo_Inicial"/>
      <sheetName val="5__Ágio"/>
      <sheetName val="6__Análise_Impearment"/>
      <sheetName val="7__Registros"/>
      <sheetName val="8__Pontos_Identificados"/>
      <sheetName val="Teste_de_Depreciações__Eternit"/>
      <sheetName val="Eternit_-_Adições"/>
      <sheetName val="Eternit_-_Baixas"/>
      <sheetName val="Precon_-_Adições"/>
      <sheetName val="Precon_-_Baixas"/>
      <sheetName val="Teste_de_Depreciações__Sama"/>
      <sheetName val="SAMA_-_Adições"/>
      <sheetName val="SAMA_-_Baixas_"/>
      <sheetName val="NE_-_Intangível"/>
      <sheetName val="NE_-_Movim__Consolidado"/>
      <sheetName val="NE_-_Moviment__controladora"/>
      <sheetName val="Depreciações__Eternit"/>
      <sheetName val="1__Mapa_de_Mov__Imob"/>
      <sheetName val="Gastos_com_desenv__-_Dez"/>
      <sheetName val="Impairment_ativo_fixo"/>
      <sheetName val="Gastos_com_desenv__"/>
      <sheetName val="Para_ref__relatório"/>
      <sheetName val="Análise_de_Variação_-_Dez"/>
      <sheetName val="2__Nota_Rel_"/>
      <sheetName val="P3-Teste_Adição_30-09"/>
      <sheetName val="P4-Teste_Saldo_Inicial"/>
      <sheetName val="P3-_Rollfoward"/>
      <sheetName val="P4-Teste_Adição_30-09"/>
      <sheetName val="P5-Teste_Adição_31-12"/>
      <sheetName val="Mapa_Mov__Participações"/>
      <sheetName val="Mapa_Mov__VitoriaPAR"/>
      <sheetName val="Mapa_Mov__Industria"/>
      <sheetName val="Aging_-_Industria"/>
      <sheetName val="Aging_-_VitoriaPAR"/>
      <sheetName val="Pas_de_Depreciação_Partic_"/>
      <sheetName val="Pas_de_Depreciação_VitoriaPAR"/>
      <sheetName val="Pas_de_Depreciação_Industria"/>
      <sheetName val="Nota_Vida_Util_-_Impairment"/>
      <sheetName val="Log_ACL_"/>
      <sheetName val="1__Sumário_"/>
      <sheetName val="3__Projeto_em_Andamento"/>
      <sheetName val="5__Teste_de_Adição"/>
      <sheetName val="1__Mapa_de_Imobilizado_"/>
      <sheetName val="Procedimentos_Acordados"/>
      <sheetName val="P1__Mapa_de_Imob_"/>
      <sheetName val="P4__Sample_size_and_threshold"/>
      <sheetName val="P1_-_Mapa_de_Imobilizado"/>
      <sheetName val="P3_-_Teste_de_adição"/>
      <sheetName val="Sample_Sizes"/>
      <sheetName val="Global_de_Depreciação"/>
      <sheetName val="P2_-_Mapa_de_Movimentação_"/>
      <sheetName val="P3_-_PAS_Depreciação_"/>
      <sheetName val="P5_-__Teste_de_Baixa"/>
      <sheetName val="P6_-_Teste_Ativo_em_Andamento"/>
      <sheetName val="P7_-_Rollfoward"/>
      <sheetName val="P3__PAS_Depreciação"/>
      <sheetName val="P4__Report"/>
      <sheetName val="1__Mapa_31_12_10"/>
      <sheetName val="2__Imobilizado_em_poder_de_3º"/>
      <sheetName val="6__Impairment"/>
      <sheetName val="2__Mapa_31_12_10"/>
      <sheetName val="3__Imobilizado_em_poder_de_3º"/>
      <sheetName val="6__Teste_de_Adição"/>
      <sheetName val="7__Impairment"/>
      <sheetName val="Depreciação_II"/>
      <sheetName val="Direito_de_repres_"/>
      <sheetName val="P3_Teste_de_Adição_nov_10"/>
      <sheetName val="Resumo_Imobilizado_p__Loja"/>
      <sheetName val="2__Mapa_-_Ezesa"/>
      <sheetName val="3__Baixa_Haddock_Lobo"/>
      <sheetName val="4__PAS_Depreciação_-Ezesa_31_12"/>
      <sheetName val="4__Mapa_-_Zegna"/>
      <sheetName val="5__PAS_Depreciação_-Zegna_31_12"/>
      <sheetName val="6__Teste_de_adições_-_Ezesa"/>
      <sheetName val="7__Teste_de_adições_-_Zegna"/>
      <sheetName val="8__Saldo_Inicial_-_Ezesa"/>
      <sheetName val="8_1_Saldo_N__Identificado_-_Ez"/>
      <sheetName val="9__Saldo_Inicial_-_Zegna"/>
      <sheetName val="10__DAAM"/>
      <sheetName val="P3__Teste_de_Adições"/>
      <sheetName val="P4__Teste_de_Baixas"/>
      <sheetName val="P5__Pas_de_Depreciação"/>
      <sheetName val="P6__Rollfoward_Procedure"/>
      <sheetName val="P6__Rollfoward"/>
      <sheetName val="P6__Threshold_and_Sample_Size"/>
      <sheetName val="3__PAS_Depreciação_Ezesa_31_12"/>
      <sheetName val="5__PAS_Depreciação_Zegna_31_12"/>
      <sheetName val="6__Teste_de_adições_Ezesa"/>
      <sheetName val="7__Teste_de_adições_Zegna"/>
      <sheetName val="8__DAAM"/>
      <sheetName val="2__Mapa_de_Imobililizado"/>
      <sheetName val="3__Aging_-_Imobil__andamento"/>
      <sheetName val="5__Sample_Size"/>
      <sheetName val="6__Notas_Explicativas"/>
      <sheetName val="3__PAS_Depreciação_-Ezesa_31_10"/>
      <sheetName val="3_1__Baixa_Haddock_Lobo"/>
      <sheetName val="5__PAS_Depreciação_-Zegna_31_10"/>
      <sheetName val="P1__Mapa_do_Imobilizado"/>
      <sheetName val="P3__Teste_Adição"/>
      <sheetName val="P4__Teste_de_Saldo_Inicial_"/>
      <sheetName val="1_1_NE"/>
      <sheetName val="2__Mapa_Depreciação"/>
      <sheetName val="3__Imobilizado_Fiscal"/>
      <sheetName val="3_Obras_em_andamento"/>
      <sheetName val="4__I_A_Bens_de_Uso"/>
      <sheetName val="6__Impairment_"/>
      <sheetName val="P1__Mapa_-_31_03_12"/>
      <sheetName val="P2__Mapa_-_30_06_12"/>
      <sheetName val="P3__Teste_de_Adições_"/>
      <sheetName val="P4__Memo_Arrendamento"/>
      <sheetName val="P5__LOG_ACL"/>
      <sheetName val="P6__Sample_Size"/>
      <sheetName val="P7__Reclassificações"/>
      <sheetName val="P1__Mapa_-_30_06_12"/>
      <sheetName val="P2__Teste_de_Adição_31_03_12"/>
      <sheetName val="P3__LOG_ACL"/>
      <sheetName val="P4__Sample_Size"/>
      <sheetName val="P5__Teste_de_Baixas"/>
      <sheetName val="1_Mapa_de_Imobilização"/>
      <sheetName val="P1_Mapa_de_Movimentação"/>
      <sheetName val="P2_PAS_Depreciação1"/>
      <sheetName val="P3_Teste_de_Saldo_Inicial"/>
      <sheetName val="P4_Análise_de_Impairment"/>
      <sheetName val="Determination_Sample"/>
      <sheetName val="Critério_de_Seleção"/>
      <sheetName val="PPC_-_Mapa_Imobilizado_DEZ-08"/>
      <sheetName val="Mapa_Imob__&amp;_PAS_Deprec_"/>
      <sheetName val="DAAM_5440"/>
      <sheetName val="Movimentação_2007"/>
      <sheetName val="Comparativo_DTTx_Contábil"/>
      <sheetName val="Reserva_de_Reavaliação_2006"/>
      <sheetName val="Movimentação_2006_após_reaval_"/>
      <sheetName val="Laudo_de_Reavaliação"/>
      <sheetName val="P3_PAS_Depreciação"/>
      <sheetName val="P4_Teste_Adições"/>
      <sheetName val="P5_-_Adiantamento_TUPI"/>
      <sheetName val="P6_-_Adiantamento_Uirapuru"/>
      <sheetName val="P6_-_Faz__Independência"/>
      <sheetName val="P7_Análise_Impairment"/>
      <sheetName val="P8_-_Recebimento_Faz__Independ"/>
      <sheetName val="Add__Software"/>
      <sheetName val="Rec__Imob__em_Andamento"/>
      <sheetName val="1_Mapa_de_Movimentação"/>
      <sheetName val="2__Análises_30_09"/>
      <sheetName val="3__PAS_Deprec__e_Amort_"/>
      <sheetName val="3_1_Deprec__Benfeitorias"/>
      <sheetName val="4__Calculo_da_Amostra"/>
      <sheetName val="4_1_Teste_de_Adição_30_09"/>
      <sheetName val="4_2_Teste_de_Adição_31_12"/>
      <sheetName val="5__Despesas_com_IPO"/>
      <sheetName val="6__Análise_de_Luvas"/>
      <sheetName val="7__Resumo_de_Ajustes"/>
      <sheetName val="Detalhes_imobilizado"/>
      <sheetName val="P1_Mapa_de_Imobilizado"/>
      <sheetName val="P2_Depreciação"/>
      <sheetName val="2__Imob_em_Andamento"/>
      <sheetName val="3_Teste_de_adições"/>
      <sheetName val="4__PAS_Deprec__e_Amort_"/>
      <sheetName val="5_Cessão_Direito_Uso_-_Detalhes"/>
      <sheetName val="5_1_Amortização_Cessão_Direito"/>
      <sheetName val="P1__Mapa_de_Imobilizado"/>
      <sheetName val="P2__PAS_de_Depreciação_30_09"/>
      <sheetName val="P5__Teste_de_IPE"/>
      <sheetName val="2__Teste_de_Adições_30_09"/>
      <sheetName val="2_1_Teste_de_Adições_31_12"/>
      <sheetName val="3__Teste_de_Baixas"/>
      <sheetName val="4_1_Depreciação_Leasing"/>
      <sheetName val="5__Análise_Lançamento_CDC"/>
      <sheetName val="6__Cessão_Direito_de_Uso"/>
      <sheetName val="Relatorio_Local"/>
      <sheetName val="P3-Teste_Adição"/>
      <sheetName val="P5-_Rollfoward_31_12_2011"/>
      <sheetName val="P3-_Rollfoward_31_12_2010"/>
      <sheetName val="1_MAP"/>
      <sheetName val="2_PAS_Depreciação_30_11"/>
      <sheetName val="2_1PAS_Depreciação_31_12"/>
      <sheetName val="3_CIP"/>
      <sheetName val="3_1_CIP_Oracle"/>
      <sheetName val="3_2_CIP_Detalhe_Entradas_NF's"/>
      <sheetName val="3_3_Teste_adições_AF_paa_CIP"/>
      <sheetName val="3_4_Capex"/>
      <sheetName val="4_Teste_adições_Demais_Ativos"/>
      <sheetName val="5_Baixas"/>
      <sheetName val="P2__Procedimentos"/>
      <sheetName val="P3__Mapa_Imobilizado"/>
      <sheetName val="P4__Adições_e_Baixas"/>
      <sheetName val="P5__PAS_-_Depreciação"/>
      <sheetName val="P5__Cálculo_Tx_Depreciação_"/>
      <sheetName val="P6__Ajuste_Depreciação"/>
      <sheetName val="1__Mapa_de_imobilizado"/>
      <sheetName val="5__Teste_final_de_Obras_em_Andt"/>
      <sheetName val="6__Análise_de_recuperabilidade"/>
      <sheetName val="7__Teste_de_Transferências"/>
      <sheetName val="8__Vida_útil"/>
      <sheetName val="Movimentação_"/>
      <sheetName val="PAS_Depreciação_31_10_12"/>
      <sheetName val="PAS_Depreciação_31_12_12"/>
      <sheetName val="Base_Seleção"/>
      <sheetName val="Mapa_movimentação_e_PAS"/>
      <sheetName val="Mapa_Mov__e_PAS_Deprec_"/>
      <sheetName val="Teste_Adições_10-02"/>
      <sheetName val="Parâmetro_depreciação"/>
      <sheetName val="Selecao_itens_custo_inicial_02"/>
      <sheetName val="Bem_Principal"/>
      <sheetName val="Mapa_Imobilizado_30_09_2010"/>
      <sheetName val="Teste_Saldo_Inicial_Imobilizado"/>
      <sheetName val="Teste_Adições_Imobilizado"/>
      <sheetName val="Parâmetro_31_10_2009"/>
      <sheetName val="Mapa_Imobilizado_3112"/>
      <sheetName val="Mapa_movimentação_e_PAS_deprec"/>
      <sheetName val="1a__Mapa_Fiscal_CB01"/>
      <sheetName val="1b__Mapa_Fiscal_CB02"/>
      <sheetName val="1c__PAS_Depreciação_Fiscal_dez"/>
      <sheetName val="2a__Mapa_Gerencial_CB01"/>
      <sheetName val="2b__Mapa_Gerencial_CB02"/>
      <sheetName val="2c__PAS_Depreciação_Ger_dez"/>
      <sheetName val="3a__Log_ACL_Saldos_Iniciais"/>
      <sheetName val="4a__Log_ACL_Adições"/>
      <sheetName val="5_Teste_de_Baixas"/>
      <sheetName val="5a_Log_ACL_Baixas"/>
      <sheetName val="6__Ganhos_ou_Perdas_nas_Baixas"/>
      <sheetName val="7__Imobilizado_em_Andamento"/>
      <sheetName val="8__Teste_detalhe_depreciação"/>
      <sheetName val="1_Mapa_de_Mov__-_DSP_Com_"/>
      <sheetName val="2_PAS_Depreciação_-_DSP_Com_"/>
      <sheetName val="3_PAS_Amort__-_DSP_Com_"/>
      <sheetName val="4_Teste_de_Adição_-_DSP_Com_"/>
      <sheetName val="5_Mapa_de_Movimentação_-_Farmax"/>
      <sheetName val="6_PAS_Depreciação_-_Farmax"/>
      <sheetName val="7_PAS_Amortização_-_Farmax"/>
      <sheetName val="8_Teste_de_Adição_-_Farmax"/>
      <sheetName val="9_Mapa_de_Mov__e_PAS_-_DSP_Adm_"/>
      <sheetName val="10_Nova_Tabela"/>
      <sheetName val="11__Nota_Explicativa"/>
      <sheetName val="Report_Package_Italian"/>
      <sheetName val="P1__Mapa_de_Mov_"/>
      <sheetName val="P2_Análise_de_Var_"/>
      <sheetName val="P5_Log_Saldo_Inicial"/>
      <sheetName val="P6__Teste_das_Adições"/>
      <sheetName val="P10_-_Teste_Saldo_Inicial_31_12"/>
      <sheetName val="P11-Teste_Impairmen_31_10-31_12"/>
      <sheetName val="P3-Report_Package_Italian"/>
      <sheetName val="P4-_Mapa_de_Mov_"/>
      <sheetName val="P5-Análise_de_Var_"/>
      <sheetName val="P6-PAS_Depreciação"/>
      <sheetName val="P7-Log_Saldo_Inicial"/>
      <sheetName val="P8-Teste_das_Adições"/>
      <sheetName val="Mapa_Imobilizado_30_06_2006"/>
      <sheetName val="Analise_de_variacao_-_Custo"/>
      <sheetName val="Analise_de_variacao_-_Depreciaç"/>
      <sheetName val="P0__Endereçamento_do_Risco"/>
      <sheetName val="P1-_Lead"/>
      <sheetName val="P2-_Mapa_do_Imobilizado"/>
      <sheetName val="P3-_PAS_de_Depreciação"/>
      <sheetName val="P4-_Teste_de_adições"/>
      <sheetName val="Sample_size_and_threshold"/>
      <sheetName val="Mapa_movimentação_31_12_2009"/>
      <sheetName val="P1_Mapa_Movimentação"/>
      <sheetName val="P2_PAS_da_Depreciação"/>
      <sheetName val="P3_Teste_Saldo_Inicial"/>
      <sheetName val="P5_Imob__Poder_Terceiros"/>
      <sheetName val="Base_de_Seleção_Adição"/>
      <sheetName val="Mapa_de_Movimentação_USGAAP"/>
      <sheetName val="BR_GAAP_x_IFRS"/>
      <sheetName val="Teste_de_SI_(Saldo_Inicial)"/>
      <sheetName val="Baixa_(Saldo_Inicial)"/>
      <sheetName val="Rollforward__-_Custo"/>
      <sheetName val="P2_-_Movimentação"/>
      <sheetName val="P3_-_Conciliação_Imobilizado"/>
      <sheetName val="P5_-_Teste_de_Baixas"/>
      <sheetName val="Resumo_Levantamento"/>
      <sheetName val="Ajustes_e_Reclassificações"/>
      <sheetName val="Taxas_IFRS"/>
      <sheetName val="P3_-__PAS_de_Depreciação"/>
      <sheetName val="P4_-__Teste_de_Adições"/>
      <sheetName val="P6_-_Ativo_em_andamento"/>
      <sheetName val="Rollfoward_Imobilizado"/>
      <sheetName val="Global_Depreciação_31_10_06"/>
      <sheetName val="Teste_Baixas_31_10_06"/>
      <sheetName val="Composição_adições"/>
      <sheetName val="Instalações_e_sistemas"/>
      <sheetName val="Direito_lavra"/>
      <sheetName val="Movim_"/>
      <sheetName val="Adições_e_Baixas_30_09_05"/>
      <sheetName val="Adições_e_Baixas_31_12_05"/>
      <sheetName val="Global_Dep_30-09-05"/>
      <sheetName val="Global_Dep_31_12_05"/>
      <sheetName val="_Dep_Maq_Equip_30-09-05"/>
      <sheetName val="Dep__Maq_Equip__31_12_05"/>
      <sheetName val="Mov_Imobilizado"/>
      <sheetName val="Adições_set-dez"/>
      <sheetName val="Adições_jan-set"/>
      <sheetName val="Composição_Outros_itens_Imob"/>
      <sheetName val="Comp__Benf_prontas_em_Hangares"/>
      <sheetName val="Adições_30_09"/>
      <sheetName val="Baixas_30_09"/>
      <sheetName val="Baixas_31_12"/>
      <sheetName val="Verificação_física"/>
      <sheetName val="Mov_Imob"/>
      <sheetName val="Mov_Ferram_Esp"/>
      <sheetName val="Resumo_Mov_31_10"/>
      <sheetName val="Resumo_Mov_31_12"/>
      <sheetName val="Comp_Adiant_Fornec"/>
      <sheetName val="Seleção_adições_30_9"/>
      <sheetName val="OS_600_238"/>
      <sheetName val="Relatório_Patrimonial"/>
      <sheetName val="Teste_Depreciação_Acumulada"/>
      <sheetName val="Itens_Adquiridos_antes_de_2002"/>
      <sheetName val="Recálculo_x_EMS"/>
      <sheetName val="Bens_originais_baixados-Edific_"/>
      <sheetName val="Mov_analitica_exterior"/>
      <sheetName val="Mov_analitica_consorcios"/>
      <sheetName val="Patrimonial_31-12-2008"/>
      <sheetName val="Imob__Andamento"/>
      <sheetName val="Teste_Global_de_Dep_"/>
      <sheetName val="Detalhe_Baixas"/>
      <sheetName val="Patrimonial_(2)"/>
      <sheetName val="Patrimonial_30_09"/>
      <sheetName val="imob_em_andamento_31-12"/>
      <sheetName val="Imob__Andamento_30_09"/>
      <sheetName val="Nota_Geral"/>
      <sheetName val="Mov__Total"/>
      <sheetName val="Mov__Consórcios"/>
      <sheetName val="Mov__Sucursais"/>
      <sheetName val="Global_Deprec_"/>
      <sheetName val="Arquivo_Patrimonial"/>
      <sheetName val="Arquivo_Patrimonial_"/>
      <sheetName val="Movimentação_Liasse"/>
      <sheetName val="Composição_Imobilizado"/>
      <sheetName val="Fotos_inspeção"/>
      <sheetName val="Movimentação_R$"/>
      <sheetName val="Tx__Depr__R$"/>
      <sheetName val="Bens_Deprec__R$"/>
      <sheetName val="Global_Deprec__R$"/>
      <sheetName val="Imob_em_curso"/>
      <sheetName val="Admt__Fornecedores"/>
      <sheetName val="Exaustão_R$"/>
      <sheetName val="Adição_Floresta"/>
      <sheetName val="Adição_Imobilizado"/>
      <sheetName val="Nota_USGAAP"/>
      <sheetName val="Exaustão_USD$"/>
      <sheetName val="Movimentação_US$"/>
      <sheetName val="Tx__Depr__U$"/>
      <sheetName val="Bens_Deprec__US$"/>
      <sheetName val="Global_Deprec__US$"/>
      <sheetName val="Tabela_-_Tamanho_da_Amostra"/>
      <sheetName val="Cálculo_Depreciação_30_11_03"/>
      <sheetName val="Valorização_linha_telefônica"/>
      <sheetName val="Imobilizado_III"/>
      <sheetName val="Global_Depreciação_31_10_08"/>
      <sheetName val="Obra_em_andamento"/>
      <sheetName val="Mov__Imobilizado"/>
      <sheetName val="Detalhe_Adições"/>
      <sheetName val="Inspeção_Fisica_Saldo_31_12_08"/>
      <sheetName val="Imobilizado_Andamento"/>
      <sheetName val="Global_Depr__30_09"/>
      <sheetName val="Análise_de_Impairment"/>
      <sheetName val="Exaustão_30_09"/>
      <sheetName val="Ajustes_11_638_ICPC_10_em_2009"/>
      <sheetName val="Imob__em_Andam_"/>
      <sheetName val="Ajustes_11_638_ICPC_10_em_2008"/>
      <sheetName val="Reflorest__em_andam_"/>
      <sheetName val="Adições_Reflorest_"/>
      <sheetName val="Imoblz__em_Andam_"/>
      <sheetName val="Itens_transferidos_para_VMFL"/>
      <sheetName val="Adiantam__MI"/>
      <sheetName val="Adiantam__ME"/>
      <sheetName val="Detalhe_Composição"/>
      <sheetName val="Imob__andamto_"/>
      <sheetName val="Movimentação_-_R$"/>
      <sheetName val="Global_de_Dep__-_R$_31_12_06"/>
      <sheetName val="Global_de_Dep__-_R$"/>
      <sheetName val="Movimentação_EUR"/>
      <sheetName val="Global_de_Depreciação_EUR"/>
      <sheetName val="Teste_Depreciação__R$"/>
      <sheetName val="Movimentação_Euros"/>
      <sheetName val="Teste_Depreciação__EUR"/>
      <sheetName val="Deprec__31_12_06"/>
      <sheetName val="Imob_Andamento"/>
      <sheetName val="Global_de_Dep__-_R$_31_10_06"/>
      <sheetName val="Log_(inspeção)"/>
      <sheetName val="Log_(adições)"/>
      <sheetName val="Imob_em_curso1"/>
      <sheetName val="Teste_de_Adições_31_12_2006"/>
      <sheetName val="Sistema_Patrimonial"/>
      <sheetName val="Utilização_e_Vida_Útil_dos_Bens"/>
      <sheetName val="Alto_forno"/>
      <sheetName val="Fazendas_Registradas"/>
      <sheetName val="Depreciação_-_Calmit"/>
      <sheetName val="Depreciação_-_Belocal"/>
      <sheetName val="Depreciação_12_2007"/>
      <sheetName val="Resumo_Reavaliação"/>
      <sheetName val="Ativos_reavaliados"/>
      <sheetName val="Adto_a_Fornecedores"/>
      <sheetName val="Movim__Imobilizado_31_12_07"/>
      <sheetName val="Deprec__Imobilizado_31_12_07"/>
      <sheetName val="Deprec__Imobilizado_30_09_07"/>
      <sheetName val="Composição_Baixas_31_12_07"/>
      <sheetName val="Conciliação_Patr_x_Cont_31_12"/>
      <sheetName val="Conciliação_Patr_X_Cont"/>
      <sheetName val="Tabela_Enfoque"/>
      <sheetName val="Quadro_NE_Relatório"/>
      <sheetName val="Movim__Imobilizado_30_09_07"/>
      <sheetName val="Movim__Imobilizado_30_06_07"/>
      <sheetName val="Depreciação_30_06_2006"/>
      <sheetName val="Imobilizado_Omnitracs_30_06"/>
      <sheetName val="Detalhe_Adiçoes"/>
      <sheetName val="Movim__Imobilizado_30_06_06"/>
      <sheetName val="Conciliação_Sist__Patrim_xCont_"/>
      <sheetName val="Depreciação_30_06_06"/>
      <sheetName val="Adições_Imob__30_06_06"/>
      <sheetName val="Baixas_Imob__30_06_06"/>
      <sheetName val="Teste_adicional_Baixas"/>
      <sheetName val="Movim__Imob__30_06_05"/>
      <sheetName val="Movimentações_31_12_2006"/>
      <sheetName val="Conciliação_Patrim_xCont_DEZ"/>
      <sheetName val="Conciliação_Patrim_xCont_30_09"/>
      <sheetName val="Depreciação_31_12_2006"/>
      <sheetName val="Depreciação_30_09_2006"/>
      <sheetName val="Imobilizado_mov"/>
      <sheetName val="Global_Depreciação_-_30_09_05"/>
      <sheetName val="Ativo_Permantente_MG"/>
      <sheetName val="Mov__R$"/>
      <sheetName val="PEP's_e_OI's"/>
      <sheetName val="Adição_PEP's_e_OI's_"/>
      <sheetName val="Adição_Adiantamentos"/>
      <sheetName val="Transferencias_17_para_15"/>
      <sheetName val="Adiçoes_Florestas"/>
      <sheetName val="Variação_Cambial"/>
      <sheetName val="Teste_Juros"/>
      <sheetName val="Controle_Juros"/>
      <sheetName val="Imobilizado_-_Resultado"/>
      <sheetName val="BTD_-_PPC"/>
      <sheetName val="Mov__US$"/>
      <sheetName val="Global_Deprec_USGAAP_US$"/>
      <sheetName val="Comp_Im_Andamento"/>
      <sheetName val="IM_em_AND"/>
      <sheetName val="Emprestimo_PPC"/>
      <sheetName val="Global_Deprec__(2)"/>
      <sheetName val="Relatório_Societário"/>
      <sheetName val="Tickmarks_(2)"/>
      <sheetName val="Tx_Deprec_"/>
      <sheetName val="PEP's_e_OI's_Revisão_Edmar"/>
      <sheetName val="PEP's_e_OI's_(2)"/>
      <sheetName val="Depreciação_Subsequente_31_12"/>
      <sheetName val="Adições_Imobilizado_31_12"/>
      <sheetName val="Saldo_Imobilizado"/>
      <sheetName val="Movimentação_PPC"/>
      <sheetName val="Itens_tot_depre_"/>
      <sheetName val="Itens_tot_depre__-_Out_07"/>
      <sheetName val="Movim__Imobilizado"/>
      <sheetName val="Depreciação_Imobilizado"/>
      <sheetName val="Adições_Detalhe"/>
      <sheetName val="Baixa_Detalhe"/>
      <sheetName val="Impairment_Imobilizado"/>
      <sheetName val="Reavaliação_Imobilizado"/>
      <sheetName val="Detalhe_Adição"/>
      <sheetName val="Detalhe_Baixa"/>
      <sheetName val="Composição_Saldo_31_12_2008"/>
      <sheetName val="Análise_segregação_deprec_"/>
      <sheetName val="Depreciação_obras_clube"/>
      <sheetName val="Comp__analítica"/>
      <sheetName val="Rec__dep_"/>
      <sheetName val="Movim__Imob_"/>
      <sheetName val="Movim__Intangível"/>
      <sheetName val="Imobilizado_em_Curso_31_12"/>
      <sheetName val="Imobilizado_em_Curso_31_08"/>
      <sheetName val="Adições_31_08"/>
      <sheetName val="Impairment_BBN"/>
      <sheetName val="Importações_em_Andamento_31_12"/>
      <sheetName val="Importações_em_Andamento_31_08"/>
      <sheetName val="Importações_em_Andamento"/>
      <sheetName val="Ajustes_11_638_ICPC_10_em_20091"/>
      <sheetName val="Projeto_MIN-0902"/>
      <sheetName val="Itens_Selecionados"/>
      <sheetName val="Florest__em_Andamento"/>
      <sheetName val="Depreciação_IFRS_31_12"/>
      <sheetName val="Depreciação_BrGaap_30_09"/>
      <sheetName val="Mov_31_12_08"/>
      <sheetName val="Rollforward_31_12_08"/>
      <sheetName val="Mov_31_10_08"/>
      <sheetName val="Global_Dep_31_10_08"/>
      <sheetName val="Mov_30_06_08"/>
      <sheetName val="Global_Dep_30_06_08"/>
      <sheetName val="Movim__30_09_e_31_12"/>
      <sheetName val="Teste_31_12"/>
      <sheetName val="Global_Depr_30_09_e_31_12"/>
      <sheetName val="Movim__31_07"/>
      <sheetName val="Teste_30_09"/>
      <sheetName val="Global_Depr_31_07"/>
      <sheetName val="Comp__Imob_em_andamento"/>
      <sheetName val="OS_600_443"/>
      <sheetName val="OS_600_456"/>
      <sheetName val="OS_600_473"/>
      <sheetName val="Relatótio_patrimonial_31_12"/>
      <sheetName val="Relatório_patrimonial_30_09"/>
      <sheetName val="Teste_detalhe_Adições"/>
      <sheetName val="Teste_Baixa_do_Imobilizado"/>
      <sheetName val="Nota_Explicativa_8"/>
      <sheetName val="Mapa_Imob_e_PAS_deprec_31_10_08"/>
      <sheetName val="Mapa_Imob__31_12_08"/>
      <sheetName val="Selecao_Adições"/>
      <sheetName val="Selecao_Saldo_Inicial"/>
      <sheetName val="P6_-_Baixas"/>
      <sheetName val="P7_-_Depreciação"/>
      <sheetName val="Tabela_DAAM"/>
      <sheetName val="Movimentação_31_12"/>
      <sheetName val="Roll_Foward_Global_Depr__31_12"/>
      <sheetName val="Insp_Física_Imob"/>
      <sheetName val="Insp_Intangível"/>
      <sheetName val="Mov__31-12"/>
      <sheetName val="Global_31-12"/>
      <sheetName val="Movim__31-10"/>
      <sheetName val="Global_Deprec__31-10"/>
      <sheetName val="Insp_Física1"/>
      <sheetName val="Teste_adições_e_baixas_"/>
      <sheetName val="Imob_em_andamento_31_12"/>
      <sheetName val="Imob__em_andamento_30_09"/>
      <sheetName val="adiantamento_31_12"/>
      <sheetName val="adiantamento_a_fornec__30_09"/>
      <sheetName val="Movimentação_Imobilizado_31_12"/>
      <sheetName val="Adições_no_Imobilizado_31_12"/>
      <sheetName val="Imob_Andamen__31_12"/>
      <sheetName val="Roll_Foward_Depr__31_12"/>
      <sheetName val="Adiant__a_Fornec__31_12"/>
      <sheetName val="Movimentação_Imobilizado_30_09"/>
      <sheetName val="Adições_no_Imobilizado_30_09"/>
      <sheetName val="Imob_Andamento_30_09"/>
      <sheetName val="Ad__a_Fornec__30_09"/>
      <sheetName val="Adições_e_Baixas_31_12"/>
      <sheetName val="Intang__em_And__31_12"/>
      <sheetName val="Movimentação_31_10"/>
      <sheetName val="Adições_e_Baixas_31_10"/>
      <sheetName val="Imob__Andamento_31_10"/>
      <sheetName val="Produção_Transform__de_Linha"/>
      <sheetName val="Adições_do_Imobilizado_31_12"/>
      <sheetName val="NE_-_Imobilizado_-_Colégio"/>
      <sheetName val="NE_-_Imobilizado_-_Educare"/>
      <sheetName val="NE_-_Imobilizado_-_Consolidado"/>
      <sheetName val="NE_-_Intangível_-_Educare"/>
      <sheetName val="NE_-_Intangível_-_Colégio"/>
      <sheetName val="NE_-_Intangível_-_Consolidado"/>
      <sheetName val="Para_Referência_-_Tabela_DAAM"/>
      <sheetName val="Imobilizado_IFRS"/>
      <sheetName val="Adições_13211003_{PPC}"/>
      <sheetName val="Parâmetro_"/>
      <sheetName val="Mov__Imobilizado_2011"/>
      <sheetName val="Teste_de_Adição_de_Imobilizado"/>
      <sheetName val="Cálculo_da_Amostra"/>
      <sheetName val="1__Procedimentos_Acordados"/>
      <sheetName val="2__Conta_Gráfica"/>
      <sheetName val="Tabela_Novo_Enfoque"/>
      <sheetName val="3_1__Teste_de_adições_-_Set"/>
      <sheetName val="3_2__Teste_de_adições_-_Dez"/>
      <sheetName val="4__Imob__em_andamento"/>
      <sheetName val="6__Teste_de_Baixa"/>
      <sheetName val="7__Analise_de_Budget"/>
      <sheetName val="8__Relação_Lojas"/>
      <sheetName val="9__Carta_Comentário"/>
      <sheetName val="2__Procedimentos"/>
      <sheetName val="3__Mapa_do_Imobilizado"/>
      <sheetName val="6__AVP"/>
      <sheetName val="7__Baixas"/>
      <sheetName val="8__Adição"/>
      <sheetName val="9_Saldo_Inicial"/>
      <sheetName val="P2_1_-_Rollforward"/>
      <sheetName val="P3_-_Mapa_Imobilizado_"/>
      <sheetName val="P4_-_Teste_de_Adições_e_Baixas"/>
      <sheetName val="P5_-_Teste_de_Deprec_Dez-2010"/>
      <sheetName val="P5_-_Teste_de_Adições_e_Baixas"/>
      <sheetName val="3__Teste_de_Adições_Imobilizado"/>
      <sheetName val="4__Teste_de_Adições_Im__And_"/>
      <sheetName val="5__Teste_de_Adições_Int_"/>
      <sheetName val="6__Teste_de_Baixas"/>
      <sheetName val="7__Ativos_de_Retificação"/>
      <sheetName val="8__Adiantamentos_Imb__"/>
      <sheetName val="P3_-_Ágio_(DSP)"/>
      <sheetName val="P3_1_-_Mais_Valia_Drogão_CFPOP"/>
      <sheetName val="P4_-_Imobilizado_em_Adamento"/>
      <sheetName val="P5_-_Teste_de_Adição_"/>
      <sheetName val="P6_-_Lojas_Encerradas"/>
      <sheetName val="P7_-_Imob_por_Filial_30_09"/>
      <sheetName val="P7_1_-_Imob_por_Filial_31_12"/>
      <sheetName val="P8_-_Adições_Fundos_de_Comércio"/>
      <sheetName val="P8_1_-_CFPOP_DSP"/>
      <sheetName val="A_-_DAAM"/>
      <sheetName val="B_-_PCC"/>
      <sheetName val="PAS_Depreciação_-_Junho_2010"/>
      <sheetName val="1__BRGAAP_x_USGAAP"/>
      <sheetName val="2__Mapa_de_Imobilizado_BRGAAP"/>
      <sheetName val="3__Mapa_de_Imobilizado_USGAAP"/>
      <sheetName val="6__Teste_de_Saldo_Inicial"/>
      <sheetName val="7__Teste_de_Adição"/>
      <sheetName val="8__Análise_diferenças_de_taxas"/>
      <sheetName val="9__Log"/>
      <sheetName val="10__Sample_size_and_threshold"/>
      <sheetName val="P1_-_Composição_Imobilizado"/>
      <sheetName val="P2_-_Depreciação_"/>
      <sheetName val="P3_-_Mapa_Movimentação"/>
      <sheetName val="P6_-_Ajuste"/>
      <sheetName val="P7_-_Análise_de_Depreciação"/>
      <sheetName val="Plano_de_Contas"/>
      <sheetName val="1_1_Procedimentos"/>
      <sheetName val="2___Teste_de_Adição"/>
      <sheetName val="1__Aché"/>
      <sheetName val="2__Bio"/>
      <sheetName val="a__Rollforward"/>
      <sheetName val="1__Mapa_Aché"/>
      <sheetName val="2__Mapa_BIO"/>
      <sheetName val="3__PAS_de_Depreciação"/>
      <sheetName val="5__Teste_de_Saldo_Inicial"/>
      <sheetName val="6__Ágio"/>
      <sheetName val="7__Capitalização_dos_Juros"/>
      <sheetName val="8__Avaliação_Patrimonial"/>
      <sheetName val="9__Conciliação_Laudo_X_Contabil"/>
      <sheetName val="Controle_de_Seleção"/>
      <sheetName val="Mapa_Aché"/>
      <sheetName val="Avaliação_Patrimonial"/>
      <sheetName val="Conciliação_DTT_X__LAUDO"/>
      <sheetName val="3_PPC_Orçado_X_Real"/>
      <sheetName val="4_PAS_de_Depreciação"/>
      <sheetName val="P1__Teste_de_Adição_-_SI"/>
      <sheetName val="P2__Base_e_Depreciação"/>
      <sheetName val="P3__Mapa_de_Movimentação"/>
      <sheetName val="4__Displays_e_Comodato"/>
      <sheetName val="5__Deficiência_de_Controles"/>
      <sheetName val="7__Análise_de_Baixas"/>
      <sheetName val="P1__Planejamento"/>
      <sheetName val="P2__Comparativo_BFE_X_NPK_"/>
      <sheetName val="P5__Inspeção_Física"/>
      <sheetName val="P6__Tabela_de_Itens"/>
      <sheetName val="1__Mapa_Geral_30_09_e_31_12"/>
      <sheetName val="2__Mov_Obras_Andt_30_09_e_31_12"/>
      <sheetName val="7__Teste_baixas_30_09_e_31_12"/>
      <sheetName val="9_Depreciação"/>
      <sheetName val="10__Venda_3_andar"/>
      <sheetName val="Ajustes_Créd__Imposto_(2)"/>
      <sheetName val="Ajustes_Créd__Imposto"/>
      <sheetName val="5_Teste_Saldo_Final_Obras_Andto"/>
      <sheetName val="3_Teste_de_Saldo_Inicial"/>
      <sheetName val="4_Teste_de_Adição"/>
      <sheetName val="5_Teste_de_Saldo_Final"/>
      <sheetName val="Tabela_Sampling_Size"/>
      <sheetName val="2__Lead"/>
      <sheetName val="1__Nota_Explicativa_Comexport"/>
      <sheetName val="2__Nota_Explicativa_Trop"/>
      <sheetName val="3__Mapa_de_Movimentação_-_Comex"/>
      <sheetName val="4__Mapa_de_Movimentação_-_Trop"/>
      <sheetName val="1__Terras"/>
      <sheetName val="2__Bananal"/>
      <sheetName val="3__Rio"/>
      <sheetName val="4__Arrojadinho"/>
      <sheetName val="5__Campo_Aberto"/>
      <sheetName val="6__Mapa_Imobilizado"/>
      <sheetName val="7__PAS_de_depreciação"/>
      <sheetName val="8__Licença_Ambiental"/>
      <sheetName val="Vouching_Adições_"/>
      <sheetName val="Baixas_"/>
      <sheetName val="Vouching_Baixas_"/>
      <sheetName val="itens_totalmente_depreciados"/>
      <sheetName val="(1)_Rollfoward_Set-08"/>
      <sheetName val="(2)_L1_x_L2"/>
      <sheetName val="(3)_Ajuste_GAAP_-_Ago-08"/>
      <sheetName val="(4)_Ajuste_GAAP_Jun-08"/>
      <sheetName val="(5)_Patrimonio_X_Contábil_-_BR"/>
      <sheetName val="(6)_Patrimonio_X_Contábil_-_US"/>
      <sheetName val="(7)_Mapa_Mov__-_BRGAAP"/>
      <sheetName val="(8)_PAS_-_Depreciação_-_31_08"/>
      <sheetName val="(9)_PAS_-_Depreciação_-_BRGAAP"/>
      <sheetName val="(10)_Mapa_Mov__-_USGAAP"/>
      <sheetName val="(11)_PAS_-_Depreciação_-_USGAAP"/>
      <sheetName val="(12)_Dif__Taxa"/>
      <sheetName val="(13)_Imob__em_Andamento"/>
      <sheetName val="(14)_Custo_Corig__x_Depreciação"/>
      <sheetName val="(15)_Adição"/>
      <sheetName val="(16)_Teste_Sld__Inicial"/>
      <sheetName val="(17)_Baixa"/>
      <sheetName val="(18)_Impairment"/>
      <sheetName val="(19)_Prov__Obsoleto"/>
      <sheetName val="(1)_L1_x_L2"/>
      <sheetName val="(2)_Ajuste_GAAP_-_31_08"/>
      <sheetName val="(3)_Ajuste_GAAP_-_31_06"/>
      <sheetName val="(4)_Patrimonio_X_Contábil_-_BR"/>
      <sheetName val="(5)_Patrimonio_X_Contábil_-_US"/>
      <sheetName val="(6)_Mapa_Mov__-_BRGAAP"/>
      <sheetName val="(7)_PAS_-_Depreciação_-_31_08"/>
      <sheetName val="(8)_PAS_-_Depreciação_-_BRGAAP"/>
      <sheetName val="(9)_Mapa_Mov__-_USGAAP"/>
      <sheetName val="(10)_PAS_-_Depreciação_-_USGAAP"/>
      <sheetName val="(11)_Dif__Taxa"/>
      <sheetName val="(12)_Imob__em_Andamento"/>
      <sheetName val="(12)_Custo_Corig__x_Depreciação"/>
      <sheetName val="(13)_Adição"/>
      <sheetName val="(14)_Teste_Sld__Inicial"/>
      <sheetName val="(15)_Baixa"/>
      <sheetName val="(16)_Impairment"/>
      <sheetName val="(17)_Prov__Obsoleto"/>
      <sheetName val="Suporte_Fluxo_de_caixa"/>
      <sheetName val="5__Sample_Size_Table"/>
      <sheetName val="P2__Programa_de_Trabalho"/>
      <sheetName val="P2__Mapa_de_Imobilizado"/>
      <sheetName val="P3__PAS_de_Depreciação"/>
      <sheetName val="Sample_Size_and_Thershold"/>
      <sheetName val="Adição_31_12_08"/>
      <sheetName val="Baixa_31_12_08"/>
      <sheetName val="Depreciação_31_12_08"/>
      <sheetName val="Totalmente_Deprec__31_12_08"/>
      <sheetName val="Insp_Física_Intangível"/>
      <sheetName val="Adição-Baixa_31_12_08"/>
      <sheetName val="Adição-Baixa_30_06_08"/>
      <sheetName val="Totalmente_Deprec_"/>
      <sheetName val="Adições_31_09"/>
      <sheetName val="9__Teste_IPE"/>
      <sheetName val="10__Log"/>
      <sheetName val="11__Sample_size_and_threshold"/>
      <sheetName val="5__I_A_Bens_de_Uso"/>
      <sheetName val="7__Impairment_"/>
      <sheetName val="PAS_Depreciação__(2)"/>
      <sheetName val="RollForward_Dez_09"/>
      <sheetName val="RollForward_Set_09"/>
      <sheetName val="Mapa_Ago_2009"/>
      <sheetName val="PAS_Baixas"/>
      <sheetName val="Teste_de_Adições_Ago_09"/>
      <sheetName val="Imob_Andamento_Ago_09"/>
      <sheetName val="1__Movim__do_Imob__IFRS_31_12"/>
      <sheetName val="1_1_Mov__do_Imob__BRGAAP_31_10"/>
      <sheetName val="2__Teste_de_Saldo_Inicial"/>
      <sheetName val="3_Teste_de_Adição"/>
      <sheetName val="4__PAS_Deprec__31_12"/>
      <sheetName val="4_1__PAS_Depreciação_31_10"/>
      <sheetName val="5_Sample_Size"/>
      <sheetName val="1__Movimentação_do_Imobilizado"/>
      <sheetName val="6_Obras_em_andamento"/>
      <sheetName val="11_Capitalização_dos_juros"/>
      <sheetName val="2__Mapa_de_Imobilizado"/>
      <sheetName val="LOG's_ACL"/>
      <sheetName val="P2__PAS_Depreciação"/>
      <sheetName val="P4__Teste_de_Baixa"/>
      <sheetName val="P2_Mapa_Movimentação"/>
      <sheetName val="P3_PAS_Depreciação_"/>
      <sheetName val="P4_Teste_de_Adição"/>
      <sheetName val="P5__Relação_Fazendas"/>
      <sheetName val="4__PAS_Depreciação_"/>
      <sheetName val="1__Mapa_do_Imobilizado_Ago"/>
      <sheetName val="3__PAS_de_Dep_"/>
      <sheetName val="5__Mapa_Imobilizado_Dez"/>
      <sheetName val="P3__Mapa_de_Movimento"/>
      <sheetName val="P4__PAS_de_Depr__30_09"/>
      <sheetName val="P5__Teste_de_Adições_30_09"/>
      <sheetName val="P5_1_Teste_de_Adições_31_12"/>
      <sheetName val="P6__Teste_de_Saldo_Inicial"/>
      <sheetName val="1__Mapa_Imobilizado_(2)"/>
      <sheetName val="2__Resumo_SAENG_CLAMOM"/>
      <sheetName val="7__Análise_CIAP"/>
      <sheetName val="4__Teste_de_Baixa"/>
      <sheetName val="7__Base_de_baixa"/>
      <sheetName val="7__Base_de_adição"/>
      <sheetName val="Base_Mapa_Imobilizado"/>
      <sheetName val="Base_Mapa_Imobilizado_(2)"/>
      <sheetName val="5__Teste_de_Baixa"/>
      <sheetName val="Pas_de_Depreciação_Ame_"/>
      <sheetName val="Sample_Size_"/>
      <sheetName val="Gastos_c_Desenvolvimento"/>
      <sheetName val="Obras_em_Andamento_-_Dez"/>
      <sheetName val="Teste_de_Depreciação_-_Dez"/>
      <sheetName val="Prov__Maquinas_Paradas_-_Dez"/>
      <sheetName val="Análise_de_Variação_-_Set"/>
      <sheetName val="Obras_em_Andamento_-_Set"/>
      <sheetName val="Teste_de_Depreciação_-_Set"/>
      <sheetName val="Prov__Maquinas_Paradas_-_Set"/>
      <sheetName val="0__Análise_de_Variação_-_Dez"/>
      <sheetName val="1__Mapa_do_Imobilizado_Dez"/>
      <sheetName val="2__Imob__Andamento_Dez"/>
      <sheetName val="3__Gastos_Desenvolv__Set_&amp;_Dez"/>
      <sheetName val="4__Teste_Depreciação_Set___Dez"/>
      <sheetName val="5__Depreciação_reavaliação"/>
      <sheetName val="6__Prov__Maquinas_Paradas"/>
      <sheetName val="8__PPC"/>
      <sheetName val="9__Imob__Andamento_Set"/>
      <sheetName val="10__Mapa_do_Imobilizado"/>
      <sheetName val="Mapa_do_Imobilizado_Dez"/>
      <sheetName val="Imob__Andamento_Dez"/>
      <sheetName val="Gastos_Desenvolv__Set_&amp;_Dez"/>
      <sheetName val="Teste_Depreciação_Set___Dez"/>
      <sheetName val="Depreciação_reavaliação"/>
      <sheetName val="Prov__Maquinas_Paradas"/>
      <sheetName val="Imob__Andamento_Set"/>
      <sheetName val="Detalhe_de_Adições"/>
      <sheetName val="1__Imobilizados_em_Andamento"/>
      <sheetName val="2_Mapa_do_Imobilizado"/>
      <sheetName val="3_Teste_de_Detalhe"/>
      <sheetName val="4_Gastos_c_Desenvolvimento"/>
      <sheetName val="5__Teste_de_Depreciação"/>
      <sheetName val="2_1_Pas_de_Depreciação_Ame_"/>
      <sheetName val="Determining_Sample_Size"/>
      <sheetName val="2_2_Mapa_do_Imobilizado_Dez"/>
      <sheetName val="1_1_Teste_de_Detalhe"/>
      <sheetName val="1_1_Imob__em_Andamento_Dez"/>
      <sheetName val="4_4_Gastos_Desenvolv__Set_&amp;_Dez"/>
      <sheetName val="5__Equip__Mov__Carga"/>
      <sheetName val="5_1_Itens_sem_reavaliação"/>
      <sheetName val="5_2_Itens_reavaliados"/>
      <sheetName val="5_3_Itens_100%_depreciados"/>
      <sheetName val="Mapa_Mov__30_09"/>
      <sheetName val="Global_de_depreciação_30_09"/>
      <sheetName val="Teste_adições_e_baixas_30_09"/>
      <sheetName val="Imobilizados_em_andamento"/>
      <sheetName val="Comparativo_Depreciação"/>
      <sheetName val="Amarração_relatório"/>
      <sheetName val="Lçtos_reclassif__imob"/>
      <sheetName val="Composição_Mov__Dep_"/>
      <sheetName val="Teste_Global_de_Depreciação"/>
      <sheetName val="Mov_até_30_09"/>
      <sheetName val="Mov__até_31_11"/>
      <sheetName val="Global_Dep"/>
      <sheetName val="CALCULO_DEPRECIAÇÃO"/>
      <sheetName val="Teste_Global_Depreciaçao"/>
      <sheetName val="CALCULO_DEPRECIAÇÃO_(2)"/>
      <sheetName val="Amarracao_Relatorio"/>
      <sheetName val="Lçtos_reclassif__imo"/>
      <sheetName val="Amarração_p__Relatório"/>
      <sheetName val="Global_Depreciação_28_02_07"/>
      <sheetName val="Teste_Adições_28_02_2007"/>
      <sheetName val="Movimentação28_02_2007"/>
      <sheetName val="Teste_Adições_28_02_07"/>
      <sheetName val="Contratos_Fábrica_Betim"/>
      <sheetName val="Adiant__Int__e_Ext__30_09"/>
      <sheetName val="Adiant__Interno_31_12"/>
      <sheetName val="Adiant__Externo_31_12"/>
      <sheetName val="Quadro_DF"/>
      <sheetName val="1_Mapa_de_Imobilizado_(I)"/>
      <sheetName val="4__PAS_-_Depreciação_(F)"/>
      <sheetName val="2_Teste_de_Adições_(I)"/>
      <sheetName val="3__PAS_-_Depreciação_(I)"/>
      <sheetName val="P4__PAS_-_Depreciação"/>
      <sheetName val="2__Adições_e_Baixas"/>
      <sheetName val="4_Cálculo_Tx_Depreciação_"/>
      <sheetName val="1__Investimento_Melhorias_Terra"/>
      <sheetName val="1_1_Análise_Fert__por_Fazenda_"/>
      <sheetName val="2__Mapa_do_Imobilizado"/>
      <sheetName val="3__PAS_Depreciação_FISCAL"/>
      <sheetName val="2__Mapa_de_Mov__USGAAP"/>
      <sheetName val="3__Teste_de_Adições_30_09"/>
      <sheetName val="5__PAS_de_Deprec__BRGAAP"/>
      <sheetName val="7__PAS_de_Deprec__USGAAP"/>
      <sheetName val="3_1_Teste_de_Adições_31_12"/>
      <sheetName val="4__Mapa_de_Mov__BRGAAP"/>
      <sheetName val="6__Mapa_de_Mov__USGAAP"/>
      <sheetName val="PAS_de_Deprec_"/>
      <sheetName val="ISRE_2400"/>
      <sheetName val="Análise_Impairment"/>
      <sheetName val="Análise_Imobilizado"/>
      <sheetName val="Mapa_Imobilizado_BRGAAP"/>
      <sheetName val="PAS_Depreciação__BRGAAP"/>
      <sheetName val="Mapa_Imobilizado_IFRS"/>
      <sheetName val="PAS_Depreciação_IFRS_"/>
      <sheetName val="Ajuste_Depreciação"/>
      <sheetName val="PAS_Depreciação_05_2010"/>
      <sheetName val="1-_Passos_do_Planejamento"/>
      <sheetName val="P1__Mapa_Imobilizado"/>
      <sheetName val="P2__Teste_Saldo_Inicial_"/>
      <sheetName val="P3__PAS_Depreciação_"/>
      <sheetName val="P2_Teste_de_Adição_30_11"/>
      <sheetName val="P3__Adto_Imobilizado_Nov11"/>
      <sheetName val="P4_PAS_Depreciação_30_11"/>
      <sheetName val="P5_Teste_de_Adição_28_02"/>
      <sheetName val="P6__Adto_Imobilizado_Fev12"/>
      <sheetName val="P7_PAS_Depreciação_28_02"/>
      <sheetName val="P2_1_Teste_de_Adição_-_30_11_"/>
      <sheetName val="P2_2_Teste_de_Adição_-_28_02"/>
      <sheetName val="P4__Adtos_à_Fornec_-_30_11_"/>
      <sheetName val="P5__Sample_Size"/>
      <sheetName val="P6a_Check_list_Impairment"/>
      <sheetName val="P6b__Calculo_Impairment_DTT"/>
      <sheetName val="P6c_Cálculo_Impairment_SEW"/>
      <sheetName val="P7__Business_Plan_{PPC}"/>
      <sheetName val="P8_Analise_de_Sensibilidade_DTT"/>
      <sheetName val="P9__Rollforward"/>
      <sheetName val="Teste_de_Saldos_Iniciais"/>
      <sheetName val="P2___Teste_Depreciações"/>
      <sheetName val="P3__132014_Imob__And_"/>
      <sheetName val="P4__132051_Imob__And__(AM)"/>
      <sheetName val="P5__132054_Imob__And_"/>
      <sheetName val="Teste_Depreciações"/>
      <sheetName val="Baixa_Hard-Software"/>
      <sheetName val="Adiant_Fornec_"/>
      <sheetName val="Claims_Contratuais"/>
      <sheetName val="Detalhe_-_Adições"/>
      <sheetName val="Teste_Reavaliação"/>
      <sheetName val="Mov__Arrendamento"/>
      <sheetName val="Teste_Baixas_-_Mov_Arrendamento"/>
      <sheetName val="Amort__Benf_"/>
      <sheetName val="Mapa_de_Imob__31_12_2013"/>
      <sheetName val="Mapa_de_Imob__30_09_2013"/>
      <sheetName val="Imobilizado_31_12_2010"/>
      <sheetName val="Imobilizado_30_09_10"/>
      <sheetName val="Reavaliação_da_Vida_Útil"/>
      <sheetName val="Teste_de_adições_do_imobilizado"/>
      <sheetName val="N_E_"/>
      <sheetName val="Rollforward_Procedures"/>
      <sheetName val="Mapa_Depreciação"/>
      <sheetName val="Diferido_e_Intangível"/>
      <sheetName val="Juros_Capitalizados"/>
      <sheetName val="Tabela_seleção"/>
      <sheetName val="3__Depreciação_Reavaliação"/>
      <sheetName val="4__Teste_de_Depreciação"/>
      <sheetName val="5__S_I__Imob__em_andamento"/>
      <sheetName val="6__Imob__em_Andamento"/>
      <sheetName val="8_1_Check_list_Impairment"/>
      <sheetName val="8_2_Impairment"/>
      <sheetName val="Ajustes_Propostos"/>
      <sheetName val="Mapa_e_Pas_de_Depreciação"/>
      <sheetName val="Bens_para_Revenda"/>
      <sheetName val="Mapa_Mov_e_PAS_Depr"/>
      <sheetName val="Doação_Terreno"/>
      <sheetName val="Imobilzado_em_Andamento"/>
      <sheetName val="Bx_Ativo_Imob_"/>
      <sheetName val="Gastos_Implantação"/>
      <sheetName val="Comparativo_(UIR)"/>
      <sheetName val="Pas_Depreciação_31-12-10"/>
      <sheetName val="Pas_Depreciação_31-10-10"/>
      <sheetName val="CRÉDITOS_A_RECEBER"/>
      <sheetName val="Mapa_out_06"/>
      <sheetName val="Mapa_dez_06"/>
      <sheetName val="PAS_DEPRC"/>
      <sheetName val="TCalc_"/>
      <sheetName val="NE_31_12_09"/>
      <sheetName val="NE_30_09_09"/>
      <sheetName val="Mapa_Movimentação_09_09"/>
      <sheetName val="Mapa_Movimentação_12_09"/>
      <sheetName val="Cálculo_Amostras"/>
      <sheetName val="Suporte_relatório"/>
      <sheetName val="{PPC}_-_Mapa_de_Imobilizado"/>
      <sheetName val="1__Mapa_Correcta"/>
      <sheetName val="1__Mapa_Correcta_(2)"/>
      <sheetName val="2__PAS_Depreciação_"/>
      <sheetName val="3__Imob_em_And_Correcta"/>
      <sheetName val="3__Adições_2013"/>
      <sheetName val="4__Teste_de_Adição_-_Set_13"/>
      <sheetName val="5__Determination_Sample"/>
      <sheetName val="Conciliação_{ppc}"/>
      <sheetName val="1__Planejamento"/>
      <sheetName val="2__Tabela_DAAM"/>
      <sheetName val="5__Teste_de_Adições"/>
      <sheetName val="6__PAS_de_Depreciação"/>
      <sheetName val="P7__Teste_de_Baixas"/>
      <sheetName val="Depreciação_e_Amortização"/>
      <sheetName val="Composição_Patrimonial_SET"/>
      <sheetName val="Composição_Patrimonial"/>
      <sheetName val="Rel_Bal_Geral-430-440"/>
      <sheetName val="Rel_Bal_Geral-1"/>
      <sheetName val="Rel_Bal_Geral-2"/>
      <sheetName val="Rel_Bal_Geral-4"/>
      <sheetName val="Rel_Bal_Geral-5"/>
      <sheetName val="Rel_Bal_Geral-510"/>
      <sheetName val="Rel_Bal_Geral-520"/>
      <sheetName val="Rel_Bal_Geral-410-420"/>
      <sheetName val="1__Movimentação"/>
      <sheetName val="2__Sample_Size"/>
      <sheetName val="3_Seleção_"/>
      <sheetName val="4__Global_de_depreciação_"/>
      <sheetName val="5__Obras_em_andamento"/>
      <sheetName val="5_Cobertura_de_Seguros"/>
      <sheetName val="Benfeitorias_e_Imob_em_Andament"/>
      <sheetName val="Bens_destinados_a_venda"/>
      <sheetName val="Teste_-_Imobilizado"/>
      <sheetName val="Cut-off_do_imobilizado_"/>
      <sheetName val="Teste_de_Exaustão"/>
      <sheetName val="Teste_de_Depreciação_Global"/>
      <sheetName val="Teste_Global_Depreciação"/>
      <sheetName val="Cálculo_do_Parametro"/>
      <sheetName val="Teste_Exaustão"/>
      <sheetName val="Seleção_Adições_Set"/>
      <sheetName val="Seleção_Adições__Dez"/>
      <sheetName val="Seleção_Baixas"/>
      <sheetName val="Teste_Adições_Diferido1"/>
      <sheetName val="Teste_Fechamento_de_Loja"/>
      <sheetName val="_Calc_Depreciação_OUT"/>
      <sheetName val="_Calc_Depreciação_DEZ"/>
      <sheetName val="Depre__Imóveis"/>
      <sheetName val="Adições_Benfeitorias_"/>
      <sheetName val="Dados_(2)"/>
      <sheetName val="Mov__PPC"/>
      <sheetName val="Imob_a_regularizar"/>
      <sheetName val="Projeção_Imobilizado"/>
      <sheetName val="Mov__Set02_PPC"/>
      <sheetName val="Mov__Dez02_PPC"/>
      <sheetName val="Teste_deprec_"/>
      <sheetName val="Teste_Aquis_"/>
      <sheetName val="Movimentação_Set02_PPC"/>
      <sheetName val="ttca-imob_(2)"/>
      <sheetName val="Itens_tot_dep_99"/>
      <sheetName val="Itens_tot_dep_00"/>
      <sheetName val="sales_vol_"/>
      <sheetName val="PAS_Fopag"/>
      <sheetName val="Mov_31_10_2007"/>
      <sheetName val="Mov_31_12_2007_"/>
      <sheetName val="Global_Dep_31_10_2007"/>
      <sheetName val="Movimentação_30_06_2007"/>
      <sheetName val="Global_de_Dep__30_06_2007"/>
      <sheetName val="Quadro_NE_10"/>
      <sheetName val="Mov_Diferido"/>
      <sheetName val="Movimentações_Imobilizado_30_09"/>
      <sheetName val="Movimentações_Imobilizado_31_12"/>
      <sheetName val="Movimentações_Diferido_30_09"/>
      <sheetName val="Movimentações_Diferido_31_12"/>
      <sheetName val="Global_de_Depreciação_-_Gest_"/>
      <sheetName val="Global_de_Amortização"/>
      <sheetName val="Depreciação_Moldes_Uso"/>
      <sheetName val="Depreciação_"/>
      <sheetName val="Mov__Permanente"/>
      <sheetName val="PAS_Deprec_Dez"/>
      <sheetName val="Log_Imob__andamento"/>
      <sheetName val="A_-_Mapa"/>
      <sheetName val="A_-_MAPA_RTT"/>
      <sheetName val="B_-_PAS_Deprec_"/>
      <sheetName val="C_-_Teste_adições"/>
      <sheetName val="D_-_Adiantamento"/>
      <sheetName val="E_-_Andamento"/>
      <sheetName val="F_-_Resumo_dos_Laudos"/>
      <sheetName val="ICMS-Cofins_Arcos"/>
      <sheetName val="ABRIL_2000"/>
      <sheetName val="Mapa_Mov_Imobilizado"/>
      <sheetName val="Análise_Indicativos_Impairment"/>
      <sheetName val="Movimentação_de_Imobilizado"/>
      <sheetName val="Depreciação_do_Imobilizado"/>
      <sheetName val="Depreciação_fiscal"/>
      <sheetName val="Depreciação_custo_atribuido"/>
      <sheetName val="Controle_C__Atribuido"/>
      <sheetName val="Dep__Fiscal"/>
      <sheetName val="Dep__Deemed_Cost"/>
      <sheetName val="Dep__Vida_ùtil"/>
      <sheetName val="Teste_das_Baixas"/>
      <sheetName val="Schedule_1_"/>
      <sheetName val="Schedule_2"/>
      <sheetName val="Comp__do_imob__andamento"/>
      <sheetName val="Teste_detalhe_projetos"/>
      <sheetName val="Imóveis_destinados_a_venda"/>
      <sheetName val="Imobilizado_dado_em_garantia"/>
      <sheetName val="Imobilizado_dado_garantia_31_12"/>
      <sheetName val="CPT_ELT"/>
      <sheetName val="Validação_100%_depreciados"/>
      <sheetName val="Vida_Útil"/>
      <sheetName val="Movimentação_Intangível"/>
      <sheetName val="Sist__Pat__Imobilizado"/>
      <sheetName val="Detalhe_Baixa_Saldo_Inicial"/>
      <sheetName val="Análise_Vida_Útil"/>
      <sheetName val="Movim__Imobilizado_30_09_2009"/>
      <sheetName val="Sist__Patrimonial_Imobilizado"/>
      <sheetName val="Ativo_Fixo_e_Contábil"/>
      <sheetName val="Inspeção_Fisíca"/>
      <sheetName val="Análise_Máquinas_e_Equipamentos"/>
      <sheetName val="100%_Depreciados"/>
      <sheetName val="P2__Mapa_Ativo_Fixo"/>
      <sheetName val="P2_1_Mapa_Intangível"/>
      <sheetName val="P3__PAS_Depreciação1"/>
      <sheetName val="P4__Teste_de_adição"/>
      <sheetName val="P5__Tabela_DAAM"/>
      <sheetName val="Determination_Sample_Size"/>
      <sheetName val="Rollfoward_31_07_2010"/>
      <sheetName val="Teste_de_Integridade"/>
      <sheetName val="Teste_de_Adições_e_Baixas"/>
      <sheetName val="P3__Adições"/>
      <sheetName val="P4__Baixa"/>
      <sheetName val="NE_"/>
      <sheetName val="P1__Procedimentos_Efetuados"/>
      <sheetName val="P4__Amostra"/>
      <sheetName val="P5__Capitalização_Juros"/>
      <sheetName val="NE_Controladora"/>
      <sheetName val="NE_Consolidado"/>
      <sheetName val="1|Audit_Program"/>
      <sheetName val="2_B|Detalhe_Baixas"/>
      <sheetName val="3|Detalhe_Adições"/>
      <sheetName val="4|Global_Depreciação"/>
      <sheetName val="4_1|Validações_-_Global"/>
      <sheetName val="5|Detalhe_Despesas_Manutenção"/>
      <sheetName val="Resumo_Contratos"/>
      <sheetName val="4__Gastos_Desenvolv"/>
      <sheetName val="Sheet_Index"/>
      <sheetName val="1__Mapa_Imobilizado_31_03_15"/>
      <sheetName val="2__PAS_de_Depreciação_31_03_15"/>
      <sheetName val="4__Composição_Importação"/>
      <sheetName val="5__Imobilizado_em_Andamento"/>
      <sheetName val="6__Check_List_Impairmet"/>
      <sheetName val="7__Pontos_de_Controle"/>
      <sheetName val="P2__Adição_de_Imobilizado"/>
      <sheetName val="P3__Teste_Saldo_Inicial_"/>
      <sheetName val="1__Mapa_do_Imobilizado"/>
      <sheetName val="5__Ágio_e_Amortização"/>
      <sheetName val="6__Threshold_and_Sample_Size"/>
      <sheetName val="4__Carta_Comentário"/>
      <sheetName val="P2_1_Adiantamento_Imobilizado"/>
      <sheetName val="Seleção_Adições_1º__Sem_"/>
      <sheetName val="Seleção_Adições_2º__Sem_"/>
      <sheetName val="Seleção_Imobilizado"/>
      <sheetName val="Seleção_Imobilizado_1209"/>
      <sheetName val="Saldo_Inicial_em_2009"/>
      <sheetName val="Depreciação_1209"/>
      <sheetName val="Teste_de_Baixas_2009"/>
      <sheetName val="Teste_de_SI_do_Imobilizado"/>
      <sheetName val="Teste_de_Adições_Imobilizado"/>
      <sheetName val="Pontos_Carta_Comentário"/>
      <sheetName val="Teste_Adição_Imobilizado"/>
      <sheetName val="ACT_Input_(2)"/>
      <sheetName val="Movimentação_2003"/>
      <sheetName val="Movimentação_2002"/>
      <sheetName val="Cálculo_da_Depreciação"/>
      <sheetName val="Terrenos_e_Edificações"/>
      <sheetName val="Mapa_Imobilizado_-_30_04_2012"/>
      <sheetName val="Mapa_Intangível_-_30_04_2012"/>
      <sheetName val="Complemento_teste_de_Adições"/>
      <sheetName val="Mapa_Intangível"/>
      <sheetName val="Imobilizado_31-12-2011"/>
      <sheetName val="PAS_-_31-12-2011"/>
      <sheetName val="Check_list_Impairment"/>
      <sheetName val="Calculo_Amostra"/>
      <sheetName val="NE_Intangivel"/>
      <sheetName val="1)_Mov"/>
      <sheetName val="2)_Adição"/>
      <sheetName val="3)_Depreciação"/>
      <sheetName val="4)_RFP"/>
      <sheetName val="5)_Impairment"/>
      <sheetName val="Valuation_(2)"/>
      <sheetName val="Valuation_(3)"/>
      <sheetName val="Valuation_(4)"/>
      <sheetName val="Valuation_(1)"/>
      <sheetName val="Composição_Impairment_"/>
      <sheetName val="Imob_em_Andamento_"/>
      <sheetName val="Importacoes_Andamento_Transito"/>
      <sheetName val="Depreciação_31_10_2009"/>
      <sheetName val="Inspecao_Fisica"/>
      <sheetName val="Compos_Diferido_Gastos_Prods"/>
      <sheetName val="Compos_Diferido_Gastos_Implant"/>
      <sheetName val="Pontos_Identificados"/>
      <sheetName val="Suporte_NE"/>
      <sheetName val="1__Mapa_de_Mov__Consolidado"/>
      <sheetName val="2__Mapa_de_movimentação_(Imob_)"/>
      <sheetName val="3__Mapa_de_movimentação_(Int_)"/>
      <sheetName val="4__Análise_Depreciação"/>
      <sheetName val="4_2_Resultado_Depreciação"/>
      <sheetName val="4_3_PAS_Depreciação"/>
      <sheetName val="5_Teste_de_adições_(I)"/>
      <sheetName val="5_1_Teste_de_adições_(I)"/>
      <sheetName val="5_2_Teste_de_Adições_(F)"/>
      <sheetName val="6__Imobilizado_em_And_"/>
      <sheetName val="Comp__Imob__2009"/>
      <sheetName val="Global_de_Depreciação_-_09"/>
      <sheetName val="Detalhe_Depr__2008"/>
      <sheetName val="Adição_e_Baixa_"/>
      <sheetName val="Movimentação_31_12_2010"/>
      <sheetName val="PAS_Dep__BRGAAP_"/>
      <sheetName val="PAS_Dep__IFRS"/>
      <sheetName val="Taxa_Depreciação"/>
      <sheetName val="Exaustão_U$"/>
      <sheetName val="Mapa_de_Mov__do_Imobilizado"/>
      <sheetName val="Movimentação_set_10_a_dez_10"/>
      <sheetName val="Report_K"/>
      <sheetName val="Variação_do_Período"/>
      <sheetName val="Baixa_de_Flaviano"/>
      <sheetName val="3__Teste_de_Adição_"/>
      <sheetName val="Mapa_Ago_e_Dez_09"/>
      <sheetName val="PAS_Depreciação_Ago_09"/>
      <sheetName val="PAS_Baixas_Ago_09"/>
      <sheetName val="2__Nota_Explicativa"/>
      <sheetName val="3__Mapa_de_Movimentação_-_L"/>
      <sheetName val="4__Mapa_de_Movimentação_-_E"/>
      <sheetName val="5__Adto_Fornecedores_-_L_"/>
      <sheetName val="6__PAS_de_Depreciação_-_L"/>
      <sheetName val="7__PAS_de_Depreciação_-_E"/>
      <sheetName val="7_1__Controle_de_Alugueis_-_E"/>
      <sheetName val="8__Principais_Adições_-_TRI_-_L"/>
      <sheetName val="9__Teste_de_Adição_-_L"/>
      <sheetName val="10__Teste_de_Adição_-_E"/>
      <sheetName val="Worksheet_in_5610_Imobilizado_C"/>
      <sheetName val="Terrenos_e_Prop__Imobiliárias"/>
      <sheetName val="Patrimônio_31_12_2010"/>
      <sheetName val="Baixas_por_venda"/>
      <sheetName val="Seleção_(2)"/>
      <sheetName val="Check_List"/>
      <sheetName val="Nota_explicativa_Movimentação"/>
      <sheetName val="Lead_-_Ajustada_2008-2009"/>
      <sheetName val="Global_Depreciações"/>
      <sheetName val="Composição_do_Saldo_Inicial"/>
      <sheetName val="Validação_Saldo_Inicial"/>
      <sheetName val="Limitação_de_Extensão"/>
      <sheetName val="Depreciação_Analítica"/>
      <sheetName val="Compos__imobilizado"/>
      <sheetName val="Seleção_compos__imobilizado"/>
      <sheetName val="NOTA_EXPLICATIVA_FINAL"/>
      <sheetName val="Mov__p_relat_"/>
      <sheetName val="Global_Dep_"/>
      <sheetName val="Bens_100%_Depreciados"/>
      <sheetName val="Imobilizado_-_Composição"/>
      <sheetName val="Adiantamento_Imob__Forn__Nac_"/>
      <sheetName val="Vida_útil_Imobilizado"/>
      <sheetName val="Justificativas_Compras_Máquinas"/>
      <sheetName val="Desp_implantação_-_Amortização"/>
      <sheetName val="Composição_Patrimonial_(2)"/>
      <sheetName val="Mov__DFC_e_NE"/>
      <sheetName val="População_Adição"/>
      <sheetName val="Média_ponderada_Depreciação"/>
      <sheetName val="Composição_adição_2012"/>
      <sheetName val="Teste_Saldo_2011"/>
      <sheetName val="Teste_Adição_2012"/>
      <sheetName val="Teste_Saldo"/>
      <sheetName val="3__Depreciação_Global"/>
      <sheetName val="4__Seleção"/>
      <sheetName val="População_-_Imob__Andamento"/>
      <sheetName val="Composição_do_imobilizado"/>
      <sheetName val="Aquisição_de_imobilizado"/>
      <sheetName val="Posição_Patrimonial"/>
      <sheetName val="Provisões_"/>
      <sheetName val="Seleção_e_Teste"/>
      <sheetName val="Composição_-_Imobilizado_em_and"/>
      <sheetName val="CNT"/>
      <sheetName val="Cogen"/>
      <sheetName val="c01"/>
      <sheetName val="bpl"/>
      <sheetName val="Details"/>
      <sheetName val="P Ref. Relatório"/>
      <sheetName val="P1-Rollforward"/>
      <sheetName val="P2-Análise de Variação"/>
      <sheetName val="P5-Teste de Saldo Inicial"/>
      <sheetName val="P6-Teste de Adição"/>
      <sheetName val="P7-Máquinas em Locação"/>
      <sheetName val="P2-Mapa do Imobilizado"/>
      <sheetName val="P3-PAS Depreciação"/>
      <sheetName val="P4-Teste de Saldo Inicial"/>
      <sheetName val="P5-Teste de Adição"/>
      <sheetName val="P6-Máquinas em Locação"/>
      <sheetName val="Threshold PAS"/>
      <sheetName val="P1.Procedimentos"/>
      <sheetName val="P2.Mapa do Imobilizado"/>
      <sheetName val="P3.PAS de Depreciação"/>
      <sheetName val="P5. Maquinas em Locação"/>
      <sheetName val="Fixed Assets"/>
      <sheetName val="Output Apresentação"/>
      <sheetName val="% COMP HE"/>
      <sheetName val="N COMP"/>
      <sheetName val="Params"/>
      <sheetName val="Revisão de Vida Útil"/>
      <sheetName val="Quarters"/>
      <sheetName val="oldSEG"/>
      <sheetName val=" Fluxo"/>
      <sheetName val="Calculo"/>
      <sheetName val="Ativo Analitico"/>
      <sheetName val="Passivo Analitico"/>
      <sheetName val="Resultado Analitico"/>
      <sheetName val="Ativo Sintetico"/>
      <sheetName val="Passivo Sintetico"/>
      <sheetName val="Resultado Sintetico"/>
      <sheetName val="DFC2"/>
      <sheetName val="D.V.A."/>
      <sheetName val="CAMPO"/>
      <sheetName val="RJ"/>
      <sheetName val="Funcionários"/>
      <sheetName val="Funcionários - Resumo"/>
      <sheetName val="Creche"/>
      <sheetName val="Odontoprev"/>
      <sheetName val="Seguro de Vida"/>
      <sheetName val="Plano de Saúde"/>
      <sheetName val="Vale Alimentação"/>
      <sheetName val="Vale Refeição"/>
      <sheetName val="Vale Transporte I"/>
      <sheetName val="Vale Transporte II"/>
      <sheetName val="Vale Páscoa"/>
      <sheetName val="Vale Natal"/>
      <sheetName val="Remuneração CLT"/>
      <sheetName val="Remuneração Estat."/>
      <sheetName val="Hora Extra"/>
      <sheetName val="Sobreaviso"/>
      <sheetName val="PLR"/>
      <sheetName val="RAT FAT"/>
      <sheetName val="Terceiros Entidades"/>
      <sheetName val="FGTS"/>
      <sheetName val="Periculosidade"/>
      <sheetName val="Férias"/>
      <sheetName val="Férias 1-12"/>
      <sheetName val="Férias 1-3"/>
      <sheetName val="Férias INSS"/>
      <sheetName val="Férias RAT FAT"/>
      <sheetName val="Férias Terceiros Entidades"/>
      <sheetName val="Férias FGTS"/>
      <sheetName val="13o"/>
      <sheetName val="13o 1-12"/>
      <sheetName val="13o INSS"/>
      <sheetName val="13o RAT FAT"/>
      <sheetName val="13o Terceiros Entidade"/>
      <sheetName val="13o FGTS"/>
      <sheetName val="  "/>
      <sheetName val="P1. Movimentação"/>
      <sheetName val="P2.Teste de Adição"/>
      <sheetName val="P3. Registro de Imóveis"/>
      <sheetName val="P4. Investimentos"/>
      <sheetName val="Sumary of tests"/>
      <sheetName val="P1 - Resumo dos Saldos"/>
      <sheetName val="P2 - Mapa do Imobilizado"/>
      <sheetName val="P3 - PAS de Depreciação 31.08"/>
      <sheetName val="P3.1 - Depreciação 31.12"/>
      <sheetName val="P4 - Frota CT Rental 31.08"/>
      <sheetName val="P4.1 - Frota CT Rental 31.12"/>
      <sheetName val="P5 - Frota CMT 31.08"/>
      <sheetName val="P7 - Teste de Baixas"/>
      <sheetName val="P8 - Saldo Frota CT 30.09"/>
      <sheetName val="P8.1 - Saldo Frota CT 31.12"/>
      <sheetName val="P9 - Teste Receita Frota"/>
      <sheetName val="Quadro Imobilizado"/>
      <sheetName val="Analíse de Impairment"/>
      <sheetName val="Teste custo imoveis e terreno"/>
      <sheetName val="P2.1- Para Ref Pacote"/>
      <sheetName val="P3-Mapa Movimentação BR"/>
      <sheetName val="P4-PAS Depreciação - BR"/>
      <sheetName val="P5-Mapa Movimentação IFRS"/>
      <sheetName val="P6-Cálculo Depreciação -IFRS"/>
      <sheetName val="P7-Teste SI"/>
      <sheetName val="P8-Teste Adição"/>
      <sheetName val="P9-Composição das adições"/>
      <sheetName val="P10-LOG ACL SI"/>
      <sheetName val="P11-Taxas IFRS"/>
      <sheetName val="P2. Mapa Intangível"/>
      <sheetName val="P3. PAS Amort. e Depreciação"/>
      <sheetName val="P4. Aging Imob. em Andamento"/>
      <sheetName val="5. Adições"/>
      <sheetName val="6. Análise de Variação"/>
      <sheetName val="P7. DAAM"/>
      <sheetName val="Adições de Imobilizado 30.11"/>
      <sheetName val="Adições de Imobilizado 31.12"/>
      <sheetName val="Teste Deprec. Gerencial"/>
      <sheetName val="Mapa de Movim. e PAS Deprec."/>
      <sheetName val="Impaiment Analysis"/>
      <sheetName val="Parâmetro 30.09"/>
      <sheetName val="Parâmetro 31.12.2009"/>
      <sheetName val="Mapa Imobilizado e Intangível"/>
      <sheetName val="Adição do Imobilizado"/>
      <sheetName val="Ágio Griffith"/>
      <sheetName val="Stock Price"/>
      <sheetName val="1. Teste de Inspeção "/>
      <sheetName val="1.1 Teste de Inspeção"/>
      <sheetName val="2.Mapa de movimentação"/>
      <sheetName val="3. Depreciação"/>
      <sheetName val="AJE"/>
      <sheetName val="budget+act 18-19"/>
      <sheetName val="budget CC 19-20"/>
      <sheetName val="actual"/>
      <sheetName val="perex"/>
      <sheetName val="resumo por fornec"/>
      <sheetName val="Ledger 2019-2020"/>
      <sheetName val="classif.despesa"/>
      <sheetName val="Arred"/>
      <sheetName val="conta"/>
      <sheetName val="cadastro"/>
      <sheetName val="LGEKS"/>
      <sheetName val="Orçado"/>
      <sheetName val="NCEs"/>
      <sheetName val="ASSUM"/>
      <sheetName val="RP-101.2.1."/>
      <sheetName val="OUVE"/>
      <sheetName val="Provisão de Juros"/>
      <sheetName val="Obras_em_andamento1"/>
      <sheetName val="Finder"/>
      <sheetName val="P4. Imobilizado em Andamento"/>
      <sheetName val="INDUMENTÁRIA"/>
      <sheetName val="VMB"/>
      <sheetName val="G2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>
        <row r="20">
          <cell r="F20">
            <v>14206.94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>
        <row r="7">
          <cell r="A7" t="str">
            <v>{c}</v>
          </cell>
        </row>
      </sheetData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>
        <row r="7">
          <cell r="A7" t="str">
            <v>{c}</v>
          </cell>
        </row>
      </sheetData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>
        <row r="7">
          <cell r="A7" t="str">
            <v>{c}</v>
          </cell>
        </row>
      </sheetData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>
        <row r="7">
          <cell r="A7" t="str">
            <v>{c}</v>
          </cell>
        </row>
      </sheetData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>
        <row r="29">
          <cell r="D29" t="str">
            <v>&lt;5</v>
          </cell>
        </row>
      </sheetData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>
        <row r="7">
          <cell r="A7" t="str">
            <v>{c}</v>
          </cell>
        </row>
      </sheetData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>
        <row r="7">
          <cell r="A7" t="str">
            <v>{c}</v>
          </cell>
        </row>
      </sheetData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>
        <row r="7">
          <cell r="A7" t="str">
            <v>{c}</v>
          </cell>
        </row>
      </sheetData>
      <sheetData sheetId="2572"/>
      <sheetData sheetId="2573"/>
      <sheetData sheetId="2574"/>
      <sheetData sheetId="2575"/>
      <sheetData sheetId="2576">
        <row r="1">
          <cell r="F1" t="str">
            <v>31/12/2010</v>
          </cell>
        </row>
      </sheetData>
      <sheetData sheetId="2577">
        <row r="11">
          <cell r="E11" t="str">
            <v>!</v>
          </cell>
        </row>
      </sheetData>
      <sheetData sheetId="2578">
        <row r="7">
          <cell r="A7" t="str">
            <v>{c}</v>
          </cell>
        </row>
      </sheetData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>
        <row r="13">
          <cell r="I13">
            <v>1183000</v>
          </cell>
        </row>
      </sheetData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>
        <row r="17">
          <cell r="K17" t="str">
            <v>&lt;1</v>
          </cell>
        </row>
      </sheetData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>
        <row r="110">
          <cell r="L110">
            <v>92556</v>
          </cell>
        </row>
      </sheetData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>
        <row r="29">
          <cell r="D29" t="str">
            <v>&lt;5</v>
          </cell>
        </row>
      </sheetData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>
        <row r="17">
          <cell r="Q17">
            <v>11538.076629999998</v>
          </cell>
        </row>
      </sheetData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>
        <row r="831">
          <cell r="R831">
            <v>32146023.650000002</v>
          </cell>
        </row>
      </sheetData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>
        <row r="831">
          <cell r="R831">
            <v>32146023.650000002</v>
          </cell>
        </row>
      </sheetData>
      <sheetData sheetId="3426">
        <row r="831">
          <cell r="R831">
            <v>32146023.649999999</v>
          </cell>
        </row>
      </sheetData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>
        <row r="831">
          <cell r="R831">
            <v>32146023.650000002</v>
          </cell>
        </row>
      </sheetData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>
        <row r="17">
          <cell r="Q17">
            <v>11538.076629999998</v>
          </cell>
        </row>
      </sheetData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>
        <row r="13">
          <cell r="I13">
            <v>1183000</v>
          </cell>
        </row>
      </sheetData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>
        <row r="9">
          <cell r="G9">
            <v>0</v>
          </cell>
        </row>
      </sheetData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>
        <row r="831">
          <cell r="R831">
            <v>32146023.650000002</v>
          </cell>
        </row>
      </sheetData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26">
          <cell r="G26">
            <v>0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>
        <row r="26">
          <cell r="G26">
            <v>0</v>
          </cell>
        </row>
      </sheetData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>
        <row r="26">
          <cell r="G26">
            <v>0</v>
          </cell>
        </row>
      </sheetData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/>
      <sheetData sheetId="3951"/>
      <sheetData sheetId="3952"/>
      <sheetData sheetId="3953"/>
      <sheetData sheetId="3954"/>
      <sheetData sheetId="3955"/>
      <sheetData sheetId="3956"/>
      <sheetData sheetId="3957"/>
      <sheetData sheetId="3958"/>
      <sheetData sheetId="3959"/>
      <sheetData sheetId="3960"/>
      <sheetData sheetId="3961"/>
      <sheetData sheetId="3962"/>
      <sheetData sheetId="3963"/>
      <sheetData sheetId="3964"/>
      <sheetData sheetId="3965"/>
      <sheetData sheetId="3966"/>
      <sheetData sheetId="3967"/>
      <sheetData sheetId="3968"/>
      <sheetData sheetId="3969"/>
      <sheetData sheetId="3970"/>
      <sheetData sheetId="3971"/>
      <sheetData sheetId="3972"/>
      <sheetData sheetId="3973"/>
      <sheetData sheetId="3974"/>
      <sheetData sheetId="3975"/>
      <sheetData sheetId="3976"/>
      <sheetData sheetId="3977"/>
      <sheetData sheetId="3978"/>
      <sheetData sheetId="3979"/>
      <sheetData sheetId="3980"/>
      <sheetData sheetId="3981"/>
      <sheetData sheetId="3982"/>
      <sheetData sheetId="3983"/>
      <sheetData sheetId="3984"/>
      <sheetData sheetId="3985"/>
      <sheetData sheetId="3986"/>
      <sheetData sheetId="3987"/>
      <sheetData sheetId="3988"/>
      <sheetData sheetId="3989"/>
      <sheetData sheetId="3990"/>
      <sheetData sheetId="3991"/>
      <sheetData sheetId="3992"/>
      <sheetData sheetId="3993"/>
      <sheetData sheetId="3994"/>
      <sheetData sheetId="3995"/>
      <sheetData sheetId="3996"/>
      <sheetData sheetId="3997"/>
      <sheetData sheetId="3998"/>
      <sheetData sheetId="3999"/>
      <sheetData sheetId="4000"/>
      <sheetData sheetId="4001"/>
      <sheetData sheetId="4002"/>
      <sheetData sheetId="4003"/>
      <sheetData sheetId="4004"/>
      <sheetData sheetId="4005"/>
      <sheetData sheetId="4006"/>
      <sheetData sheetId="4007"/>
      <sheetData sheetId="4008"/>
      <sheetData sheetId="4009"/>
      <sheetData sheetId="4010"/>
      <sheetData sheetId="4011"/>
      <sheetData sheetId="4012"/>
      <sheetData sheetId="4013"/>
      <sheetData sheetId="4014"/>
      <sheetData sheetId="4015"/>
      <sheetData sheetId="4016"/>
      <sheetData sheetId="4017"/>
      <sheetData sheetId="4018"/>
      <sheetData sheetId="4019"/>
      <sheetData sheetId="4020"/>
      <sheetData sheetId="4021"/>
      <sheetData sheetId="4022"/>
      <sheetData sheetId="4023"/>
      <sheetData sheetId="4024"/>
      <sheetData sheetId="4025"/>
      <sheetData sheetId="4026"/>
      <sheetData sheetId="4027"/>
      <sheetData sheetId="4028"/>
      <sheetData sheetId="4029"/>
      <sheetData sheetId="4030"/>
      <sheetData sheetId="4031"/>
      <sheetData sheetId="4032"/>
      <sheetData sheetId="4033"/>
      <sheetData sheetId="4034"/>
      <sheetData sheetId="4035"/>
      <sheetData sheetId="4036"/>
      <sheetData sheetId="4037"/>
      <sheetData sheetId="4038"/>
      <sheetData sheetId="4039"/>
      <sheetData sheetId="4040"/>
      <sheetData sheetId="4041"/>
      <sheetData sheetId="4042"/>
      <sheetData sheetId="4043"/>
      <sheetData sheetId="4044"/>
      <sheetData sheetId="4045"/>
      <sheetData sheetId="4046"/>
      <sheetData sheetId="4047"/>
      <sheetData sheetId="4048"/>
      <sheetData sheetId="4049"/>
      <sheetData sheetId="4050"/>
      <sheetData sheetId="4051"/>
      <sheetData sheetId="4052"/>
      <sheetData sheetId="4053"/>
      <sheetData sheetId="4054"/>
      <sheetData sheetId="4055"/>
      <sheetData sheetId="4056"/>
      <sheetData sheetId="4057"/>
      <sheetData sheetId="4058"/>
      <sheetData sheetId="4059"/>
      <sheetData sheetId="4060"/>
      <sheetData sheetId="4061"/>
      <sheetData sheetId="4062"/>
      <sheetData sheetId="4063"/>
      <sheetData sheetId="4064"/>
      <sheetData sheetId="4065"/>
      <sheetData sheetId="4066"/>
      <sheetData sheetId="4067"/>
      <sheetData sheetId="4068"/>
      <sheetData sheetId="4069"/>
      <sheetData sheetId="4070"/>
      <sheetData sheetId="4071"/>
      <sheetData sheetId="4072"/>
      <sheetData sheetId="4073"/>
      <sheetData sheetId="4074"/>
      <sheetData sheetId="4075"/>
      <sheetData sheetId="4076"/>
      <sheetData sheetId="4077"/>
      <sheetData sheetId="4078"/>
      <sheetData sheetId="4079"/>
      <sheetData sheetId="4080"/>
      <sheetData sheetId="4081"/>
      <sheetData sheetId="4082"/>
      <sheetData sheetId="4083"/>
      <sheetData sheetId="4084"/>
      <sheetData sheetId="4085"/>
      <sheetData sheetId="4086"/>
      <sheetData sheetId="4087"/>
      <sheetData sheetId="4088"/>
      <sheetData sheetId="4089"/>
      <sheetData sheetId="4090"/>
      <sheetData sheetId="4091"/>
      <sheetData sheetId="4092"/>
      <sheetData sheetId="4093"/>
      <sheetData sheetId="4094"/>
      <sheetData sheetId="4095"/>
      <sheetData sheetId="4096"/>
      <sheetData sheetId="4097"/>
      <sheetData sheetId="4098"/>
      <sheetData sheetId="4099"/>
      <sheetData sheetId="4100"/>
      <sheetData sheetId="4101"/>
      <sheetData sheetId="4102"/>
      <sheetData sheetId="4103"/>
      <sheetData sheetId="4104"/>
      <sheetData sheetId="4105"/>
      <sheetData sheetId="4106"/>
      <sheetData sheetId="4107"/>
      <sheetData sheetId="4108"/>
      <sheetData sheetId="4109"/>
      <sheetData sheetId="4110"/>
      <sheetData sheetId="4111"/>
      <sheetData sheetId="4112"/>
      <sheetData sheetId="4113"/>
      <sheetData sheetId="4114"/>
      <sheetData sheetId="4115"/>
      <sheetData sheetId="4116"/>
      <sheetData sheetId="4117"/>
      <sheetData sheetId="4118"/>
      <sheetData sheetId="4119"/>
      <sheetData sheetId="4120"/>
      <sheetData sheetId="4121"/>
      <sheetData sheetId="4122"/>
      <sheetData sheetId="4123"/>
      <sheetData sheetId="4124"/>
      <sheetData sheetId="4125"/>
      <sheetData sheetId="4126"/>
      <sheetData sheetId="4127"/>
      <sheetData sheetId="4128"/>
      <sheetData sheetId="4129"/>
      <sheetData sheetId="4130"/>
      <sheetData sheetId="4131"/>
      <sheetData sheetId="4132"/>
      <sheetData sheetId="4133"/>
      <sheetData sheetId="4134"/>
      <sheetData sheetId="4135"/>
      <sheetData sheetId="4136"/>
      <sheetData sheetId="4137"/>
      <sheetData sheetId="4138"/>
      <sheetData sheetId="4139"/>
      <sheetData sheetId="4140"/>
      <sheetData sheetId="4141"/>
      <sheetData sheetId="4142"/>
      <sheetData sheetId="4143"/>
      <sheetData sheetId="4144"/>
      <sheetData sheetId="4145"/>
      <sheetData sheetId="4146"/>
      <sheetData sheetId="4147"/>
      <sheetData sheetId="4148"/>
      <sheetData sheetId="4149"/>
      <sheetData sheetId="4150"/>
      <sheetData sheetId="4151"/>
      <sheetData sheetId="4152"/>
      <sheetData sheetId="4153"/>
      <sheetData sheetId="4154"/>
      <sheetData sheetId="4155"/>
      <sheetData sheetId="4156"/>
      <sheetData sheetId="4157"/>
      <sheetData sheetId="4158"/>
      <sheetData sheetId="4159"/>
      <sheetData sheetId="4160"/>
      <sheetData sheetId="4161"/>
      <sheetData sheetId="4162"/>
      <sheetData sheetId="4163"/>
      <sheetData sheetId="4164"/>
      <sheetData sheetId="4165"/>
      <sheetData sheetId="4166"/>
      <sheetData sheetId="4167"/>
      <sheetData sheetId="4168"/>
      <sheetData sheetId="4169"/>
      <sheetData sheetId="4170"/>
      <sheetData sheetId="4171"/>
      <sheetData sheetId="4172"/>
      <sheetData sheetId="4173"/>
      <sheetData sheetId="4174"/>
      <sheetData sheetId="4175"/>
      <sheetData sheetId="4176"/>
      <sheetData sheetId="4177"/>
      <sheetData sheetId="4178"/>
      <sheetData sheetId="4179"/>
      <sheetData sheetId="4180"/>
      <sheetData sheetId="4181"/>
      <sheetData sheetId="4182"/>
      <sheetData sheetId="4183"/>
      <sheetData sheetId="4184"/>
      <sheetData sheetId="4185"/>
      <sheetData sheetId="4186"/>
      <sheetData sheetId="4187"/>
      <sheetData sheetId="4188"/>
      <sheetData sheetId="4189"/>
      <sheetData sheetId="4190"/>
      <sheetData sheetId="4191"/>
      <sheetData sheetId="4192"/>
      <sheetData sheetId="4193"/>
      <sheetData sheetId="4194"/>
      <sheetData sheetId="4195"/>
      <sheetData sheetId="4196"/>
      <sheetData sheetId="4197"/>
      <sheetData sheetId="4198"/>
      <sheetData sheetId="4199"/>
      <sheetData sheetId="4200"/>
      <sheetData sheetId="4201"/>
      <sheetData sheetId="4202"/>
      <sheetData sheetId="4203"/>
      <sheetData sheetId="4204"/>
      <sheetData sheetId="4205"/>
      <sheetData sheetId="4206"/>
      <sheetData sheetId="4207"/>
      <sheetData sheetId="4208"/>
      <sheetData sheetId="4209"/>
      <sheetData sheetId="4210"/>
      <sheetData sheetId="4211"/>
      <sheetData sheetId="4212"/>
      <sheetData sheetId="4213"/>
      <sheetData sheetId="4214"/>
      <sheetData sheetId="4215"/>
      <sheetData sheetId="4216"/>
      <sheetData sheetId="4217"/>
      <sheetData sheetId="4218"/>
      <sheetData sheetId="4219"/>
      <sheetData sheetId="4220"/>
      <sheetData sheetId="4221"/>
      <sheetData sheetId="4222"/>
      <sheetData sheetId="4223"/>
      <sheetData sheetId="4224"/>
      <sheetData sheetId="4225"/>
      <sheetData sheetId="4226"/>
      <sheetData sheetId="4227"/>
      <sheetData sheetId="4228"/>
      <sheetData sheetId="4229"/>
      <sheetData sheetId="4230"/>
      <sheetData sheetId="4231"/>
      <sheetData sheetId="4232"/>
      <sheetData sheetId="4233"/>
      <sheetData sheetId="4234"/>
      <sheetData sheetId="4235"/>
      <sheetData sheetId="4236"/>
      <sheetData sheetId="4237"/>
      <sheetData sheetId="4238"/>
      <sheetData sheetId="4239"/>
      <sheetData sheetId="4240"/>
      <sheetData sheetId="4241"/>
      <sheetData sheetId="4242"/>
      <sheetData sheetId="4243"/>
      <sheetData sheetId="4244"/>
      <sheetData sheetId="4245"/>
      <sheetData sheetId="4246"/>
      <sheetData sheetId="4247"/>
      <sheetData sheetId="4248"/>
      <sheetData sheetId="4249"/>
      <sheetData sheetId="4250"/>
      <sheetData sheetId="4251"/>
      <sheetData sheetId="4252"/>
      <sheetData sheetId="4253"/>
      <sheetData sheetId="4254"/>
      <sheetData sheetId="4255"/>
      <sheetData sheetId="4256"/>
      <sheetData sheetId="4257"/>
      <sheetData sheetId="4258"/>
      <sheetData sheetId="4259"/>
      <sheetData sheetId="4260"/>
      <sheetData sheetId="4261"/>
      <sheetData sheetId="4262"/>
      <sheetData sheetId="4263"/>
      <sheetData sheetId="4264"/>
      <sheetData sheetId="4265"/>
      <sheetData sheetId="4266"/>
      <sheetData sheetId="4267"/>
      <sheetData sheetId="4268"/>
      <sheetData sheetId="4269"/>
      <sheetData sheetId="4270"/>
      <sheetData sheetId="4271"/>
      <sheetData sheetId="4272"/>
      <sheetData sheetId="4273"/>
      <sheetData sheetId="4274"/>
      <sheetData sheetId="4275"/>
      <sheetData sheetId="4276"/>
      <sheetData sheetId="4277"/>
      <sheetData sheetId="4278"/>
      <sheetData sheetId="4279"/>
      <sheetData sheetId="4280"/>
      <sheetData sheetId="4281"/>
      <sheetData sheetId="4282"/>
      <sheetData sheetId="4283"/>
      <sheetData sheetId="4284"/>
      <sheetData sheetId="4285"/>
      <sheetData sheetId="4286"/>
      <sheetData sheetId="4287"/>
      <sheetData sheetId="4288"/>
      <sheetData sheetId="4289"/>
      <sheetData sheetId="4290"/>
      <sheetData sheetId="4291"/>
      <sheetData sheetId="4292"/>
      <sheetData sheetId="4293"/>
      <sheetData sheetId="4294"/>
      <sheetData sheetId="4295"/>
      <sheetData sheetId="4296"/>
      <sheetData sheetId="4297"/>
      <sheetData sheetId="4298"/>
      <sheetData sheetId="4299"/>
      <sheetData sheetId="4300"/>
      <sheetData sheetId="4301"/>
      <sheetData sheetId="4302"/>
      <sheetData sheetId="4303"/>
      <sheetData sheetId="4304"/>
      <sheetData sheetId="4305"/>
      <sheetData sheetId="4306"/>
      <sheetData sheetId="4307"/>
      <sheetData sheetId="4308"/>
      <sheetData sheetId="4309"/>
      <sheetData sheetId="4310"/>
      <sheetData sheetId="4311"/>
      <sheetData sheetId="4312"/>
      <sheetData sheetId="4313"/>
      <sheetData sheetId="4314"/>
      <sheetData sheetId="4315"/>
      <sheetData sheetId="4316"/>
      <sheetData sheetId="4317"/>
      <sheetData sheetId="4318"/>
      <sheetData sheetId="4319"/>
      <sheetData sheetId="4320"/>
      <sheetData sheetId="4321"/>
      <sheetData sheetId="4322"/>
      <sheetData sheetId="4323"/>
      <sheetData sheetId="4324"/>
      <sheetData sheetId="4325"/>
      <sheetData sheetId="4326"/>
      <sheetData sheetId="4327"/>
      <sheetData sheetId="4328"/>
      <sheetData sheetId="4329"/>
      <sheetData sheetId="4330"/>
      <sheetData sheetId="4331"/>
      <sheetData sheetId="4332"/>
      <sheetData sheetId="4333"/>
      <sheetData sheetId="4334"/>
      <sheetData sheetId="4335"/>
      <sheetData sheetId="4336"/>
      <sheetData sheetId="4337"/>
      <sheetData sheetId="4338"/>
      <sheetData sheetId="4339"/>
      <sheetData sheetId="4340"/>
      <sheetData sheetId="4341"/>
      <sheetData sheetId="4342"/>
      <sheetData sheetId="4343"/>
      <sheetData sheetId="4344"/>
      <sheetData sheetId="4345"/>
      <sheetData sheetId="4346"/>
      <sheetData sheetId="4347"/>
      <sheetData sheetId="4348"/>
      <sheetData sheetId="4349"/>
      <sheetData sheetId="4350"/>
      <sheetData sheetId="4351"/>
      <sheetData sheetId="4352"/>
      <sheetData sheetId="4353"/>
      <sheetData sheetId="4354"/>
      <sheetData sheetId="4355"/>
      <sheetData sheetId="4356"/>
      <sheetData sheetId="4357"/>
      <sheetData sheetId="4358"/>
      <sheetData sheetId="4359"/>
      <sheetData sheetId="4360"/>
      <sheetData sheetId="4361"/>
      <sheetData sheetId="4362"/>
      <sheetData sheetId="4363"/>
      <sheetData sheetId="4364"/>
      <sheetData sheetId="4365"/>
      <sheetData sheetId="4366"/>
      <sheetData sheetId="4367"/>
      <sheetData sheetId="4368"/>
      <sheetData sheetId="4369"/>
      <sheetData sheetId="4370"/>
      <sheetData sheetId="4371"/>
      <sheetData sheetId="4372"/>
      <sheetData sheetId="4373"/>
      <sheetData sheetId="4374"/>
      <sheetData sheetId="4375"/>
      <sheetData sheetId="4376"/>
      <sheetData sheetId="4377"/>
      <sheetData sheetId="4378"/>
      <sheetData sheetId="4379"/>
      <sheetData sheetId="4380"/>
      <sheetData sheetId="4381"/>
      <sheetData sheetId="4382"/>
      <sheetData sheetId="4383"/>
      <sheetData sheetId="4384"/>
      <sheetData sheetId="4385"/>
      <sheetData sheetId="4386"/>
      <sheetData sheetId="4387"/>
      <sheetData sheetId="4388"/>
      <sheetData sheetId="4389"/>
      <sheetData sheetId="4390"/>
      <sheetData sheetId="4391"/>
      <sheetData sheetId="4392"/>
      <sheetData sheetId="4393"/>
      <sheetData sheetId="4394"/>
      <sheetData sheetId="4395"/>
      <sheetData sheetId="4396"/>
      <sheetData sheetId="4397"/>
      <sheetData sheetId="4398"/>
      <sheetData sheetId="4399"/>
      <sheetData sheetId="4400"/>
      <sheetData sheetId="4401"/>
      <sheetData sheetId="4402"/>
      <sheetData sheetId="4403"/>
      <sheetData sheetId="4404"/>
      <sheetData sheetId="4405"/>
      <sheetData sheetId="4406"/>
      <sheetData sheetId="4407"/>
      <sheetData sheetId="4408"/>
      <sheetData sheetId="4409"/>
      <sheetData sheetId="4410"/>
      <sheetData sheetId="4411"/>
      <sheetData sheetId="4412"/>
      <sheetData sheetId="4413"/>
      <sheetData sheetId="4414"/>
      <sheetData sheetId="4415"/>
      <sheetData sheetId="4416"/>
      <sheetData sheetId="4417"/>
      <sheetData sheetId="4418"/>
      <sheetData sheetId="4419"/>
      <sheetData sheetId="4420"/>
      <sheetData sheetId="4421"/>
      <sheetData sheetId="4422"/>
      <sheetData sheetId="4423"/>
      <sheetData sheetId="4424"/>
      <sheetData sheetId="4425"/>
      <sheetData sheetId="4426"/>
      <sheetData sheetId="4427"/>
      <sheetData sheetId="4428"/>
      <sheetData sheetId="4429"/>
      <sheetData sheetId="4430"/>
      <sheetData sheetId="4431"/>
      <sheetData sheetId="4432"/>
      <sheetData sheetId="4433"/>
      <sheetData sheetId="4434"/>
      <sheetData sheetId="4435"/>
      <sheetData sheetId="4436"/>
      <sheetData sheetId="4437"/>
      <sheetData sheetId="4438"/>
      <sheetData sheetId="4439"/>
      <sheetData sheetId="4440"/>
      <sheetData sheetId="4441"/>
      <sheetData sheetId="4442"/>
      <sheetData sheetId="4443"/>
      <sheetData sheetId="4444"/>
      <sheetData sheetId="4445"/>
      <sheetData sheetId="4446"/>
      <sheetData sheetId="4447"/>
      <sheetData sheetId="4448"/>
      <sheetData sheetId="4449"/>
      <sheetData sheetId="4450"/>
      <sheetData sheetId="4451"/>
      <sheetData sheetId="4452"/>
      <sheetData sheetId="4453"/>
      <sheetData sheetId="4454"/>
      <sheetData sheetId="4455"/>
      <sheetData sheetId="4456"/>
      <sheetData sheetId="4457"/>
      <sheetData sheetId="4458"/>
      <sheetData sheetId="4459"/>
      <sheetData sheetId="4460"/>
      <sheetData sheetId="4461"/>
      <sheetData sheetId="4462"/>
      <sheetData sheetId="4463"/>
      <sheetData sheetId="4464"/>
      <sheetData sheetId="4465"/>
      <sheetData sheetId="4466"/>
      <sheetData sheetId="4467"/>
      <sheetData sheetId="4468"/>
      <sheetData sheetId="4469"/>
      <sheetData sheetId="4470"/>
      <sheetData sheetId="4471"/>
      <sheetData sheetId="4472"/>
      <sheetData sheetId="4473"/>
      <sheetData sheetId="4474"/>
      <sheetData sheetId="4475"/>
      <sheetData sheetId="4476"/>
      <sheetData sheetId="4477"/>
      <sheetData sheetId="4478"/>
      <sheetData sheetId="4479"/>
      <sheetData sheetId="4480"/>
      <sheetData sheetId="4481"/>
      <sheetData sheetId="4482"/>
      <sheetData sheetId="4483"/>
      <sheetData sheetId="4484"/>
      <sheetData sheetId="4485"/>
      <sheetData sheetId="4486"/>
      <sheetData sheetId="4487"/>
      <sheetData sheetId="4488"/>
      <sheetData sheetId="4489"/>
      <sheetData sheetId="4490"/>
      <sheetData sheetId="4491"/>
      <sheetData sheetId="4492"/>
      <sheetData sheetId="4493"/>
      <sheetData sheetId="4494"/>
      <sheetData sheetId="4495"/>
      <sheetData sheetId="4496"/>
      <sheetData sheetId="4497"/>
      <sheetData sheetId="4498"/>
      <sheetData sheetId="4499"/>
      <sheetData sheetId="4500"/>
      <sheetData sheetId="4501"/>
      <sheetData sheetId="4502"/>
      <sheetData sheetId="4503"/>
      <sheetData sheetId="4504"/>
      <sheetData sheetId="4505"/>
      <sheetData sheetId="4506"/>
      <sheetData sheetId="4507"/>
      <sheetData sheetId="4508"/>
      <sheetData sheetId="4509"/>
      <sheetData sheetId="4510"/>
      <sheetData sheetId="4511"/>
      <sheetData sheetId="4512"/>
      <sheetData sheetId="4513"/>
      <sheetData sheetId="4514"/>
      <sheetData sheetId="4515"/>
      <sheetData sheetId="4516"/>
      <sheetData sheetId="4517"/>
      <sheetData sheetId="4518"/>
      <sheetData sheetId="4519"/>
      <sheetData sheetId="4520"/>
      <sheetData sheetId="4521"/>
      <sheetData sheetId="4522"/>
      <sheetData sheetId="4523"/>
      <sheetData sheetId="4524"/>
      <sheetData sheetId="4525"/>
      <sheetData sheetId="4526"/>
      <sheetData sheetId="4527"/>
      <sheetData sheetId="4528"/>
      <sheetData sheetId="4529"/>
      <sheetData sheetId="4530"/>
      <sheetData sheetId="4531"/>
      <sheetData sheetId="4532"/>
      <sheetData sheetId="4533"/>
      <sheetData sheetId="4534"/>
      <sheetData sheetId="4535"/>
      <sheetData sheetId="4536"/>
      <sheetData sheetId="4537"/>
      <sheetData sheetId="4538"/>
      <sheetData sheetId="4539"/>
      <sheetData sheetId="4540"/>
      <sheetData sheetId="4541"/>
      <sheetData sheetId="4542"/>
      <sheetData sheetId="4543"/>
      <sheetData sheetId="4544"/>
      <sheetData sheetId="4545"/>
      <sheetData sheetId="4546"/>
      <sheetData sheetId="4547"/>
      <sheetData sheetId="4548"/>
      <sheetData sheetId="4549"/>
      <sheetData sheetId="4550"/>
      <sheetData sheetId="4551"/>
      <sheetData sheetId="4552"/>
      <sheetData sheetId="4553"/>
      <sheetData sheetId="4554"/>
      <sheetData sheetId="4555"/>
      <sheetData sheetId="4556"/>
      <sheetData sheetId="4557"/>
      <sheetData sheetId="4558"/>
      <sheetData sheetId="4559"/>
      <sheetData sheetId="4560"/>
      <sheetData sheetId="4561"/>
      <sheetData sheetId="4562"/>
      <sheetData sheetId="4563"/>
      <sheetData sheetId="4564"/>
      <sheetData sheetId="4565"/>
      <sheetData sheetId="4566"/>
      <sheetData sheetId="4567"/>
      <sheetData sheetId="4568"/>
      <sheetData sheetId="4569"/>
      <sheetData sheetId="4570"/>
      <sheetData sheetId="4571"/>
      <sheetData sheetId="4572"/>
      <sheetData sheetId="4573"/>
      <sheetData sheetId="4574"/>
      <sheetData sheetId="4575"/>
      <sheetData sheetId="4576"/>
      <sheetData sheetId="4577"/>
      <sheetData sheetId="4578"/>
      <sheetData sheetId="4579"/>
      <sheetData sheetId="4580"/>
      <sheetData sheetId="4581"/>
      <sheetData sheetId="4582"/>
      <sheetData sheetId="4583"/>
      <sheetData sheetId="4584"/>
      <sheetData sheetId="4585"/>
      <sheetData sheetId="4586"/>
      <sheetData sheetId="4587"/>
      <sheetData sheetId="4588"/>
      <sheetData sheetId="4589"/>
      <sheetData sheetId="4590"/>
      <sheetData sheetId="4591"/>
      <sheetData sheetId="4592"/>
      <sheetData sheetId="4593"/>
      <sheetData sheetId="4594"/>
      <sheetData sheetId="4595"/>
      <sheetData sheetId="4596"/>
      <sheetData sheetId="4597"/>
      <sheetData sheetId="4598"/>
      <sheetData sheetId="4599"/>
      <sheetData sheetId="4600"/>
      <sheetData sheetId="4601"/>
      <sheetData sheetId="4602"/>
      <sheetData sheetId="4603"/>
      <sheetData sheetId="4604"/>
      <sheetData sheetId="4605"/>
      <sheetData sheetId="4606"/>
      <sheetData sheetId="4607"/>
      <sheetData sheetId="4608"/>
      <sheetData sheetId="4609"/>
      <sheetData sheetId="4610"/>
      <sheetData sheetId="4611"/>
      <sheetData sheetId="4612"/>
      <sheetData sheetId="4613"/>
      <sheetData sheetId="4614"/>
      <sheetData sheetId="4615"/>
      <sheetData sheetId="4616"/>
      <sheetData sheetId="4617"/>
      <sheetData sheetId="4618"/>
      <sheetData sheetId="4619"/>
      <sheetData sheetId="4620"/>
      <sheetData sheetId="4621"/>
      <sheetData sheetId="4622"/>
      <sheetData sheetId="4623"/>
      <sheetData sheetId="4624"/>
      <sheetData sheetId="4625"/>
      <sheetData sheetId="4626"/>
      <sheetData sheetId="4627"/>
      <sheetData sheetId="4628"/>
      <sheetData sheetId="4629"/>
      <sheetData sheetId="4630"/>
      <sheetData sheetId="4631"/>
      <sheetData sheetId="4632"/>
      <sheetData sheetId="4633"/>
      <sheetData sheetId="4634"/>
      <sheetData sheetId="4635"/>
      <sheetData sheetId="4636"/>
      <sheetData sheetId="4637"/>
      <sheetData sheetId="4638"/>
      <sheetData sheetId="4639"/>
      <sheetData sheetId="4640"/>
      <sheetData sheetId="4641"/>
      <sheetData sheetId="4642"/>
      <sheetData sheetId="4643"/>
      <sheetData sheetId="4644"/>
      <sheetData sheetId="4645"/>
      <sheetData sheetId="4646"/>
      <sheetData sheetId="4647"/>
      <sheetData sheetId="4648"/>
      <sheetData sheetId="4649"/>
      <sheetData sheetId="4650"/>
      <sheetData sheetId="4651"/>
      <sheetData sheetId="4652"/>
      <sheetData sheetId="4653"/>
      <sheetData sheetId="4654"/>
      <sheetData sheetId="4655"/>
      <sheetData sheetId="4656"/>
      <sheetData sheetId="4657"/>
      <sheetData sheetId="4658"/>
      <sheetData sheetId="4659"/>
      <sheetData sheetId="4660"/>
      <sheetData sheetId="4661"/>
      <sheetData sheetId="4662"/>
      <sheetData sheetId="4663"/>
      <sheetData sheetId="4664"/>
      <sheetData sheetId="4665"/>
      <sheetData sheetId="4666"/>
      <sheetData sheetId="4667"/>
      <sheetData sheetId="4668"/>
      <sheetData sheetId="4669"/>
      <sheetData sheetId="4670"/>
      <sheetData sheetId="4671"/>
      <sheetData sheetId="4672"/>
      <sheetData sheetId="4673"/>
      <sheetData sheetId="4674"/>
      <sheetData sheetId="4675"/>
      <sheetData sheetId="4676"/>
      <sheetData sheetId="4677"/>
      <sheetData sheetId="4678"/>
      <sheetData sheetId="4679"/>
      <sheetData sheetId="4680"/>
      <sheetData sheetId="4681"/>
      <sheetData sheetId="4682"/>
      <sheetData sheetId="4683"/>
      <sheetData sheetId="4684"/>
      <sheetData sheetId="4685"/>
      <sheetData sheetId="4686"/>
      <sheetData sheetId="4687"/>
      <sheetData sheetId="4688"/>
      <sheetData sheetId="4689"/>
      <sheetData sheetId="4690"/>
      <sheetData sheetId="4691"/>
      <sheetData sheetId="4692"/>
      <sheetData sheetId="4693"/>
      <sheetData sheetId="4694"/>
      <sheetData sheetId="4695"/>
      <sheetData sheetId="4696"/>
      <sheetData sheetId="4697"/>
      <sheetData sheetId="4698"/>
      <sheetData sheetId="4699"/>
      <sheetData sheetId="4700"/>
      <sheetData sheetId="4701"/>
      <sheetData sheetId="4702"/>
      <sheetData sheetId="4703"/>
      <sheetData sheetId="4704"/>
      <sheetData sheetId="4705"/>
      <sheetData sheetId="4706"/>
      <sheetData sheetId="4707"/>
      <sheetData sheetId="4708"/>
      <sheetData sheetId="4709"/>
      <sheetData sheetId="4710"/>
      <sheetData sheetId="4711"/>
      <sheetData sheetId="4712"/>
      <sheetData sheetId="4713"/>
      <sheetData sheetId="4714"/>
      <sheetData sheetId="4715"/>
      <sheetData sheetId="4716"/>
      <sheetData sheetId="4717"/>
      <sheetData sheetId="4718"/>
      <sheetData sheetId="4719"/>
      <sheetData sheetId="4720"/>
      <sheetData sheetId="4721"/>
      <sheetData sheetId="4722"/>
      <sheetData sheetId="4723"/>
      <sheetData sheetId="4724"/>
      <sheetData sheetId="4725"/>
      <sheetData sheetId="4726"/>
      <sheetData sheetId="4727"/>
      <sheetData sheetId="4728"/>
      <sheetData sheetId="4729"/>
      <sheetData sheetId="4730"/>
      <sheetData sheetId="4731"/>
      <sheetData sheetId="4732"/>
      <sheetData sheetId="4733"/>
      <sheetData sheetId="4734"/>
      <sheetData sheetId="4735"/>
      <sheetData sheetId="4736"/>
      <sheetData sheetId="4737"/>
      <sheetData sheetId="4738"/>
      <sheetData sheetId="4739"/>
      <sheetData sheetId="4740"/>
      <sheetData sheetId="4741"/>
      <sheetData sheetId="4742"/>
      <sheetData sheetId="4743"/>
      <sheetData sheetId="4744"/>
      <sheetData sheetId="4745"/>
      <sheetData sheetId="4746"/>
      <sheetData sheetId="4747"/>
      <sheetData sheetId="4748"/>
      <sheetData sheetId="4749"/>
      <sheetData sheetId="4750"/>
      <sheetData sheetId="4751"/>
      <sheetData sheetId="4752"/>
      <sheetData sheetId="4753"/>
      <sheetData sheetId="4754"/>
      <sheetData sheetId="4755"/>
      <sheetData sheetId="4756"/>
      <sheetData sheetId="4757"/>
      <sheetData sheetId="4758"/>
      <sheetData sheetId="4759"/>
      <sheetData sheetId="4760"/>
      <sheetData sheetId="4761"/>
      <sheetData sheetId="4762"/>
      <sheetData sheetId="4763"/>
      <sheetData sheetId="4764"/>
      <sheetData sheetId="4765"/>
      <sheetData sheetId="4766"/>
      <sheetData sheetId="4767"/>
      <sheetData sheetId="4768"/>
      <sheetData sheetId="4769"/>
      <sheetData sheetId="4770"/>
      <sheetData sheetId="4771"/>
      <sheetData sheetId="4772"/>
      <sheetData sheetId="4773"/>
      <sheetData sheetId="4774"/>
      <sheetData sheetId="4775"/>
      <sheetData sheetId="4776"/>
      <sheetData sheetId="4777"/>
      <sheetData sheetId="4778"/>
      <sheetData sheetId="4779"/>
      <sheetData sheetId="4780"/>
      <sheetData sheetId="4781"/>
      <sheetData sheetId="4782"/>
      <sheetData sheetId="4783"/>
      <sheetData sheetId="4784"/>
      <sheetData sheetId="4785"/>
      <sheetData sheetId="4786"/>
      <sheetData sheetId="4787"/>
      <sheetData sheetId="4788"/>
      <sheetData sheetId="4789"/>
      <sheetData sheetId="4790"/>
      <sheetData sheetId="4791"/>
      <sheetData sheetId="4792"/>
      <sheetData sheetId="4793"/>
      <sheetData sheetId="4794"/>
      <sheetData sheetId="4795"/>
      <sheetData sheetId="4796"/>
      <sheetData sheetId="4797"/>
      <sheetData sheetId="4798"/>
      <sheetData sheetId="4799"/>
      <sheetData sheetId="4800"/>
      <sheetData sheetId="4801"/>
      <sheetData sheetId="4802"/>
      <sheetData sheetId="4803"/>
      <sheetData sheetId="4804"/>
      <sheetData sheetId="4805"/>
      <sheetData sheetId="4806"/>
      <sheetData sheetId="4807"/>
      <sheetData sheetId="4808"/>
      <sheetData sheetId="4809"/>
      <sheetData sheetId="4810"/>
      <sheetData sheetId="4811"/>
      <sheetData sheetId="4812"/>
      <sheetData sheetId="4813"/>
      <sheetData sheetId="4814"/>
      <sheetData sheetId="4815"/>
      <sheetData sheetId="4816"/>
      <sheetData sheetId="4817"/>
      <sheetData sheetId="4818"/>
      <sheetData sheetId="4819"/>
      <sheetData sheetId="4820"/>
      <sheetData sheetId="4821"/>
      <sheetData sheetId="4822"/>
      <sheetData sheetId="4823"/>
      <sheetData sheetId="4824"/>
      <sheetData sheetId="4825"/>
      <sheetData sheetId="4826"/>
      <sheetData sheetId="4827"/>
      <sheetData sheetId="4828"/>
      <sheetData sheetId="4829"/>
      <sheetData sheetId="4830"/>
      <sheetData sheetId="4831"/>
      <sheetData sheetId="4832"/>
      <sheetData sheetId="4833"/>
      <sheetData sheetId="4834"/>
      <sheetData sheetId="4835"/>
      <sheetData sheetId="4836"/>
      <sheetData sheetId="4837"/>
      <sheetData sheetId="4838"/>
      <sheetData sheetId="4839"/>
      <sheetData sheetId="4840"/>
      <sheetData sheetId="4841"/>
      <sheetData sheetId="4842"/>
      <sheetData sheetId="4843"/>
      <sheetData sheetId="4844"/>
      <sheetData sheetId="4845"/>
      <sheetData sheetId="4846"/>
      <sheetData sheetId="4847"/>
      <sheetData sheetId="4848"/>
      <sheetData sheetId="4849"/>
      <sheetData sheetId="4850"/>
      <sheetData sheetId="4851"/>
      <sheetData sheetId="4852"/>
      <sheetData sheetId="4853"/>
      <sheetData sheetId="4854"/>
      <sheetData sheetId="4855"/>
      <sheetData sheetId="4856"/>
      <sheetData sheetId="4857"/>
      <sheetData sheetId="4858"/>
      <sheetData sheetId="4859"/>
      <sheetData sheetId="4860"/>
      <sheetData sheetId="4861"/>
      <sheetData sheetId="4862"/>
      <sheetData sheetId="4863"/>
      <sheetData sheetId="4864"/>
      <sheetData sheetId="4865"/>
      <sheetData sheetId="4866"/>
      <sheetData sheetId="4867"/>
      <sheetData sheetId="4868"/>
      <sheetData sheetId="4869"/>
      <sheetData sheetId="4870"/>
      <sheetData sheetId="4871"/>
      <sheetData sheetId="4872"/>
      <sheetData sheetId="4873"/>
      <sheetData sheetId="4874"/>
      <sheetData sheetId="4875"/>
      <sheetData sheetId="4876"/>
      <sheetData sheetId="4877"/>
      <sheetData sheetId="4878"/>
      <sheetData sheetId="4879"/>
      <sheetData sheetId="4880"/>
      <sheetData sheetId="4881"/>
      <sheetData sheetId="4882"/>
      <sheetData sheetId="4883"/>
      <sheetData sheetId="4884"/>
      <sheetData sheetId="4885"/>
      <sheetData sheetId="4886"/>
      <sheetData sheetId="4887"/>
      <sheetData sheetId="4888"/>
      <sheetData sheetId="4889"/>
      <sheetData sheetId="4890"/>
      <sheetData sheetId="4891"/>
      <sheetData sheetId="4892"/>
      <sheetData sheetId="4893"/>
      <sheetData sheetId="4894"/>
      <sheetData sheetId="4895"/>
      <sheetData sheetId="4896"/>
      <sheetData sheetId="4897"/>
      <sheetData sheetId="4898"/>
      <sheetData sheetId="4899"/>
      <sheetData sheetId="4900"/>
      <sheetData sheetId="4901"/>
      <sheetData sheetId="4902"/>
      <sheetData sheetId="4903"/>
      <sheetData sheetId="4904"/>
      <sheetData sheetId="4905"/>
      <sheetData sheetId="4906"/>
      <sheetData sheetId="4907"/>
      <sheetData sheetId="4908"/>
      <sheetData sheetId="4909"/>
      <sheetData sheetId="4910"/>
      <sheetData sheetId="4911"/>
      <sheetData sheetId="4912"/>
      <sheetData sheetId="4913"/>
      <sheetData sheetId="4914"/>
      <sheetData sheetId="4915"/>
      <sheetData sheetId="4916"/>
      <sheetData sheetId="4917"/>
      <sheetData sheetId="4918"/>
      <sheetData sheetId="4919"/>
      <sheetData sheetId="4920"/>
      <sheetData sheetId="4921"/>
      <sheetData sheetId="4922"/>
      <sheetData sheetId="4923"/>
      <sheetData sheetId="4924"/>
      <sheetData sheetId="4925"/>
      <sheetData sheetId="4926"/>
      <sheetData sheetId="4927"/>
      <sheetData sheetId="4928"/>
      <sheetData sheetId="4929"/>
      <sheetData sheetId="4930"/>
      <sheetData sheetId="4931"/>
      <sheetData sheetId="4932"/>
      <sheetData sheetId="4933"/>
      <sheetData sheetId="4934"/>
      <sheetData sheetId="4935"/>
      <sheetData sheetId="4936"/>
      <sheetData sheetId="4937"/>
      <sheetData sheetId="4938"/>
      <sheetData sheetId="4939"/>
      <sheetData sheetId="4940"/>
      <sheetData sheetId="4941"/>
      <sheetData sheetId="4942"/>
      <sheetData sheetId="4943"/>
      <sheetData sheetId="4944"/>
      <sheetData sheetId="4945"/>
      <sheetData sheetId="4946"/>
      <sheetData sheetId="4947"/>
      <sheetData sheetId="4948"/>
      <sheetData sheetId="4949"/>
      <sheetData sheetId="4950"/>
      <sheetData sheetId="4951"/>
      <sheetData sheetId="4952"/>
      <sheetData sheetId="4953"/>
      <sheetData sheetId="4954"/>
      <sheetData sheetId="4955"/>
      <sheetData sheetId="4956"/>
      <sheetData sheetId="4957"/>
      <sheetData sheetId="4958"/>
      <sheetData sheetId="4959"/>
      <sheetData sheetId="4960"/>
      <sheetData sheetId="4961"/>
      <sheetData sheetId="4962"/>
      <sheetData sheetId="4963"/>
      <sheetData sheetId="4964"/>
      <sheetData sheetId="4965"/>
      <sheetData sheetId="4966"/>
      <sheetData sheetId="4967"/>
      <sheetData sheetId="4968"/>
      <sheetData sheetId="4969"/>
      <sheetData sheetId="4970"/>
      <sheetData sheetId="4971"/>
      <sheetData sheetId="4972"/>
      <sheetData sheetId="4973"/>
      <sheetData sheetId="4974"/>
      <sheetData sheetId="4975"/>
      <sheetData sheetId="4976"/>
      <sheetData sheetId="4977"/>
      <sheetData sheetId="4978"/>
      <sheetData sheetId="4979"/>
      <sheetData sheetId="4980"/>
      <sheetData sheetId="4981"/>
      <sheetData sheetId="4982"/>
      <sheetData sheetId="4983"/>
      <sheetData sheetId="4984"/>
      <sheetData sheetId="4985"/>
      <sheetData sheetId="4986"/>
      <sheetData sheetId="4987"/>
      <sheetData sheetId="4988"/>
      <sheetData sheetId="4989"/>
      <sheetData sheetId="4990"/>
      <sheetData sheetId="4991"/>
      <sheetData sheetId="4992"/>
      <sheetData sheetId="4993"/>
      <sheetData sheetId="4994"/>
      <sheetData sheetId="4995"/>
      <sheetData sheetId="4996"/>
      <sheetData sheetId="4997"/>
      <sheetData sheetId="4998"/>
      <sheetData sheetId="4999"/>
      <sheetData sheetId="5000"/>
      <sheetData sheetId="5001"/>
      <sheetData sheetId="5002"/>
      <sheetData sheetId="5003"/>
      <sheetData sheetId="5004"/>
      <sheetData sheetId="5005"/>
      <sheetData sheetId="5006"/>
      <sheetData sheetId="5007"/>
      <sheetData sheetId="5008"/>
      <sheetData sheetId="5009"/>
      <sheetData sheetId="5010"/>
      <sheetData sheetId="5011"/>
      <sheetData sheetId="5012"/>
      <sheetData sheetId="5013"/>
      <sheetData sheetId="5014"/>
      <sheetData sheetId="5015"/>
      <sheetData sheetId="5016"/>
      <sheetData sheetId="5017"/>
      <sheetData sheetId="5018"/>
      <sheetData sheetId="5019"/>
      <sheetData sheetId="5020"/>
      <sheetData sheetId="5021"/>
      <sheetData sheetId="5022"/>
      <sheetData sheetId="5023"/>
      <sheetData sheetId="5024"/>
      <sheetData sheetId="5025"/>
      <sheetData sheetId="5026"/>
      <sheetData sheetId="5027"/>
      <sheetData sheetId="5028"/>
      <sheetData sheetId="5029"/>
      <sheetData sheetId="5030"/>
      <sheetData sheetId="5031"/>
      <sheetData sheetId="5032"/>
      <sheetData sheetId="5033"/>
      <sheetData sheetId="5034"/>
      <sheetData sheetId="5035"/>
      <sheetData sheetId="5036"/>
      <sheetData sheetId="5037"/>
      <sheetData sheetId="5038"/>
      <sheetData sheetId="5039"/>
      <sheetData sheetId="5040"/>
      <sheetData sheetId="5041"/>
      <sheetData sheetId="5042"/>
      <sheetData sheetId="5043"/>
      <sheetData sheetId="5044"/>
      <sheetData sheetId="5045"/>
      <sheetData sheetId="5046"/>
      <sheetData sheetId="5047"/>
      <sheetData sheetId="5048"/>
      <sheetData sheetId="5049"/>
      <sheetData sheetId="5050"/>
      <sheetData sheetId="5051"/>
      <sheetData sheetId="5052"/>
      <sheetData sheetId="5053"/>
      <sheetData sheetId="5054"/>
      <sheetData sheetId="5055"/>
      <sheetData sheetId="5056"/>
      <sheetData sheetId="5057"/>
      <sheetData sheetId="5058"/>
      <sheetData sheetId="5059"/>
      <sheetData sheetId="5060"/>
      <sheetData sheetId="5061"/>
      <sheetData sheetId="5062"/>
      <sheetData sheetId="5063"/>
      <sheetData sheetId="5064"/>
      <sheetData sheetId="5065"/>
      <sheetData sheetId="5066"/>
      <sheetData sheetId="5067"/>
      <sheetData sheetId="5068"/>
      <sheetData sheetId="5069"/>
      <sheetData sheetId="5070"/>
      <sheetData sheetId="5071"/>
      <sheetData sheetId="5072"/>
      <sheetData sheetId="5073"/>
      <sheetData sheetId="5074"/>
      <sheetData sheetId="5075"/>
      <sheetData sheetId="5076"/>
      <sheetData sheetId="5077"/>
      <sheetData sheetId="5078"/>
      <sheetData sheetId="5079"/>
      <sheetData sheetId="5080"/>
      <sheetData sheetId="5081"/>
      <sheetData sheetId="5082"/>
      <sheetData sheetId="5083"/>
      <sheetData sheetId="5084"/>
      <sheetData sheetId="5085"/>
      <sheetData sheetId="5086"/>
      <sheetData sheetId="5087"/>
      <sheetData sheetId="5088"/>
      <sheetData sheetId="5089"/>
      <sheetData sheetId="5090"/>
      <sheetData sheetId="5091"/>
      <sheetData sheetId="5092"/>
      <sheetData sheetId="5093"/>
      <sheetData sheetId="5094"/>
      <sheetData sheetId="5095"/>
      <sheetData sheetId="5096"/>
      <sheetData sheetId="5097"/>
      <sheetData sheetId="5098"/>
      <sheetData sheetId="5099"/>
      <sheetData sheetId="5100"/>
      <sheetData sheetId="5101"/>
      <sheetData sheetId="5102"/>
      <sheetData sheetId="5103"/>
      <sheetData sheetId="5104"/>
      <sheetData sheetId="5105"/>
      <sheetData sheetId="5106"/>
      <sheetData sheetId="5107"/>
      <sheetData sheetId="5108"/>
      <sheetData sheetId="5109"/>
      <sheetData sheetId="5110"/>
      <sheetData sheetId="5111"/>
      <sheetData sheetId="5112"/>
      <sheetData sheetId="5113"/>
      <sheetData sheetId="5114"/>
      <sheetData sheetId="5115"/>
      <sheetData sheetId="5116"/>
      <sheetData sheetId="5117"/>
      <sheetData sheetId="5118"/>
      <sheetData sheetId="5119"/>
      <sheetData sheetId="5120"/>
      <sheetData sheetId="5121"/>
      <sheetData sheetId="5122"/>
      <sheetData sheetId="5123"/>
      <sheetData sheetId="5124"/>
      <sheetData sheetId="5125"/>
      <sheetData sheetId="5126"/>
      <sheetData sheetId="5127"/>
      <sheetData sheetId="5128"/>
      <sheetData sheetId="5129"/>
      <sheetData sheetId="5130"/>
      <sheetData sheetId="5131"/>
      <sheetData sheetId="5132"/>
      <sheetData sheetId="5133"/>
      <sheetData sheetId="5134"/>
      <sheetData sheetId="5135"/>
      <sheetData sheetId="5136"/>
      <sheetData sheetId="5137"/>
      <sheetData sheetId="5138"/>
      <sheetData sheetId="5139"/>
      <sheetData sheetId="5140"/>
      <sheetData sheetId="5141"/>
      <sheetData sheetId="5142"/>
      <sheetData sheetId="5143"/>
      <sheetData sheetId="5144"/>
      <sheetData sheetId="5145"/>
      <sheetData sheetId="5146"/>
      <sheetData sheetId="5147"/>
      <sheetData sheetId="5148"/>
      <sheetData sheetId="5149"/>
      <sheetData sheetId="5150"/>
      <sheetData sheetId="5151"/>
      <sheetData sheetId="5152"/>
      <sheetData sheetId="5153"/>
      <sheetData sheetId="5154"/>
      <sheetData sheetId="5155"/>
      <sheetData sheetId="5156"/>
      <sheetData sheetId="5157"/>
      <sheetData sheetId="5158"/>
      <sheetData sheetId="5159"/>
      <sheetData sheetId="5160"/>
      <sheetData sheetId="5161"/>
      <sheetData sheetId="5162"/>
      <sheetData sheetId="5163"/>
      <sheetData sheetId="5164"/>
      <sheetData sheetId="5165"/>
      <sheetData sheetId="5166"/>
      <sheetData sheetId="5167"/>
      <sheetData sheetId="5168"/>
      <sheetData sheetId="5169"/>
      <sheetData sheetId="5170"/>
      <sheetData sheetId="5171"/>
      <sheetData sheetId="5172"/>
      <sheetData sheetId="5173"/>
      <sheetData sheetId="5174"/>
      <sheetData sheetId="5175"/>
      <sheetData sheetId="5176"/>
      <sheetData sheetId="5177"/>
      <sheetData sheetId="5178"/>
      <sheetData sheetId="5179"/>
      <sheetData sheetId="5180"/>
      <sheetData sheetId="5181"/>
      <sheetData sheetId="5182"/>
      <sheetData sheetId="5183"/>
      <sheetData sheetId="5184"/>
      <sheetData sheetId="5185"/>
      <sheetData sheetId="5186"/>
      <sheetData sheetId="5187"/>
      <sheetData sheetId="5188"/>
      <sheetData sheetId="5189"/>
      <sheetData sheetId="5190"/>
      <sheetData sheetId="5191"/>
      <sheetData sheetId="5192"/>
      <sheetData sheetId="5193"/>
      <sheetData sheetId="5194"/>
      <sheetData sheetId="5195"/>
      <sheetData sheetId="5196"/>
      <sheetData sheetId="5197"/>
      <sheetData sheetId="5198"/>
      <sheetData sheetId="5199"/>
      <sheetData sheetId="5200"/>
      <sheetData sheetId="5201"/>
      <sheetData sheetId="5202"/>
      <sheetData sheetId="5203"/>
      <sheetData sheetId="5204"/>
      <sheetData sheetId="5205"/>
      <sheetData sheetId="5206"/>
      <sheetData sheetId="5207"/>
      <sheetData sheetId="5208"/>
      <sheetData sheetId="5209"/>
      <sheetData sheetId="5210"/>
      <sheetData sheetId="5211"/>
      <sheetData sheetId="5212"/>
      <sheetData sheetId="5213"/>
      <sheetData sheetId="5214"/>
      <sheetData sheetId="5215"/>
      <sheetData sheetId="5216"/>
      <sheetData sheetId="5217"/>
      <sheetData sheetId="5218"/>
      <sheetData sheetId="5219"/>
      <sheetData sheetId="5220"/>
      <sheetData sheetId="5221"/>
      <sheetData sheetId="5222"/>
      <sheetData sheetId="5223"/>
      <sheetData sheetId="5224"/>
      <sheetData sheetId="5225"/>
      <sheetData sheetId="5226"/>
      <sheetData sheetId="5227"/>
      <sheetData sheetId="5228"/>
      <sheetData sheetId="5229"/>
      <sheetData sheetId="5230"/>
      <sheetData sheetId="5231"/>
      <sheetData sheetId="5232"/>
      <sheetData sheetId="5233"/>
      <sheetData sheetId="5234"/>
      <sheetData sheetId="5235"/>
      <sheetData sheetId="5236"/>
      <sheetData sheetId="5237"/>
      <sheetData sheetId="5238"/>
      <sheetData sheetId="5239"/>
      <sheetData sheetId="5240"/>
      <sheetData sheetId="5241"/>
      <sheetData sheetId="5242"/>
      <sheetData sheetId="5243"/>
      <sheetData sheetId="5244"/>
      <sheetData sheetId="5245"/>
      <sheetData sheetId="5246"/>
      <sheetData sheetId="5247"/>
      <sheetData sheetId="5248"/>
      <sheetData sheetId="5249"/>
      <sheetData sheetId="5250"/>
      <sheetData sheetId="5251"/>
      <sheetData sheetId="5252"/>
      <sheetData sheetId="5253"/>
      <sheetData sheetId="5254"/>
      <sheetData sheetId="5255"/>
      <sheetData sheetId="5256"/>
      <sheetData sheetId="5257"/>
      <sheetData sheetId="5258"/>
      <sheetData sheetId="5259"/>
      <sheetData sheetId="5260"/>
      <sheetData sheetId="5261"/>
      <sheetData sheetId="5262"/>
      <sheetData sheetId="5263"/>
      <sheetData sheetId="5264"/>
      <sheetData sheetId="5265"/>
      <sheetData sheetId="5266"/>
      <sheetData sheetId="5267"/>
      <sheetData sheetId="5268"/>
      <sheetData sheetId="5269"/>
      <sheetData sheetId="5270"/>
      <sheetData sheetId="5271"/>
      <sheetData sheetId="5272"/>
      <sheetData sheetId="5273"/>
      <sheetData sheetId="5274"/>
      <sheetData sheetId="5275"/>
      <sheetData sheetId="5276"/>
      <sheetData sheetId="5277"/>
      <sheetData sheetId="5278"/>
      <sheetData sheetId="5279"/>
      <sheetData sheetId="5280"/>
      <sheetData sheetId="5281"/>
      <sheetData sheetId="5282"/>
      <sheetData sheetId="5283"/>
      <sheetData sheetId="5284"/>
      <sheetData sheetId="5285"/>
      <sheetData sheetId="5286"/>
      <sheetData sheetId="5287"/>
      <sheetData sheetId="5288"/>
      <sheetData sheetId="5289"/>
      <sheetData sheetId="5290"/>
      <sheetData sheetId="5291"/>
      <sheetData sheetId="5292"/>
      <sheetData sheetId="5293"/>
      <sheetData sheetId="5294"/>
      <sheetData sheetId="5295"/>
      <sheetData sheetId="5296"/>
      <sheetData sheetId="5297"/>
      <sheetData sheetId="5298"/>
      <sheetData sheetId="5299"/>
      <sheetData sheetId="5300"/>
      <sheetData sheetId="5301"/>
      <sheetData sheetId="5302"/>
      <sheetData sheetId="5303"/>
      <sheetData sheetId="5304"/>
      <sheetData sheetId="5305"/>
      <sheetData sheetId="5306"/>
      <sheetData sheetId="5307"/>
      <sheetData sheetId="5308"/>
      <sheetData sheetId="5309"/>
      <sheetData sheetId="5310"/>
      <sheetData sheetId="5311"/>
      <sheetData sheetId="5312"/>
      <sheetData sheetId="5313"/>
      <sheetData sheetId="5314"/>
      <sheetData sheetId="5315"/>
      <sheetData sheetId="5316"/>
      <sheetData sheetId="5317"/>
      <sheetData sheetId="5318"/>
      <sheetData sheetId="5319"/>
      <sheetData sheetId="5320"/>
      <sheetData sheetId="5321"/>
      <sheetData sheetId="5322"/>
      <sheetData sheetId="5323"/>
      <sheetData sheetId="5324"/>
      <sheetData sheetId="5325"/>
      <sheetData sheetId="5326"/>
      <sheetData sheetId="5327"/>
      <sheetData sheetId="5328"/>
      <sheetData sheetId="5329"/>
      <sheetData sheetId="5330"/>
      <sheetData sheetId="5331"/>
      <sheetData sheetId="5332"/>
      <sheetData sheetId="5333"/>
      <sheetData sheetId="5334"/>
      <sheetData sheetId="5335"/>
      <sheetData sheetId="5336"/>
      <sheetData sheetId="5337"/>
      <sheetData sheetId="5338"/>
      <sheetData sheetId="5339"/>
      <sheetData sheetId="5340"/>
      <sheetData sheetId="5341"/>
      <sheetData sheetId="5342"/>
      <sheetData sheetId="5343"/>
      <sheetData sheetId="5344"/>
      <sheetData sheetId="5345"/>
      <sheetData sheetId="5346"/>
      <sheetData sheetId="5347"/>
      <sheetData sheetId="5348"/>
      <sheetData sheetId="5349"/>
      <sheetData sheetId="5350"/>
      <sheetData sheetId="5351"/>
      <sheetData sheetId="5352"/>
      <sheetData sheetId="5353"/>
      <sheetData sheetId="5354"/>
      <sheetData sheetId="5355"/>
      <sheetData sheetId="5356"/>
      <sheetData sheetId="5357"/>
      <sheetData sheetId="5358"/>
      <sheetData sheetId="5359"/>
      <sheetData sheetId="5360"/>
      <sheetData sheetId="5361"/>
      <sheetData sheetId="5362"/>
      <sheetData sheetId="5363"/>
      <sheetData sheetId="5364"/>
      <sheetData sheetId="5365"/>
      <sheetData sheetId="5366"/>
      <sheetData sheetId="5367"/>
      <sheetData sheetId="5368"/>
      <sheetData sheetId="5369"/>
      <sheetData sheetId="5370"/>
      <sheetData sheetId="5371"/>
      <sheetData sheetId="5372"/>
      <sheetData sheetId="5373"/>
      <sheetData sheetId="5374"/>
      <sheetData sheetId="5375"/>
      <sheetData sheetId="5376"/>
      <sheetData sheetId="5377"/>
      <sheetData sheetId="5378"/>
      <sheetData sheetId="5379"/>
      <sheetData sheetId="5380"/>
      <sheetData sheetId="5381"/>
      <sheetData sheetId="5382"/>
      <sheetData sheetId="5383"/>
      <sheetData sheetId="5384"/>
      <sheetData sheetId="5385"/>
      <sheetData sheetId="5386"/>
      <sheetData sheetId="5387"/>
      <sheetData sheetId="5388"/>
      <sheetData sheetId="5389"/>
      <sheetData sheetId="5390"/>
      <sheetData sheetId="5391"/>
      <sheetData sheetId="5392"/>
      <sheetData sheetId="5393"/>
      <sheetData sheetId="5394"/>
      <sheetData sheetId="5395"/>
      <sheetData sheetId="5396"/>
      <sheetData sheetId="5397"/>
      <sheetData sheetId="5398"/>
      <sheetData sheetId="5399"/>
      <sheetData sheetId="5400"/>
      <sheetData sheetId="5401"/>
      <sheetData sheetId="5402"/>
      <sheetData sheetId="5403"/>
      <sheetData sheetId="5404"/>
      <sheetData sheetId="5405"/>
      <sheetData sheetId="5406"/>
      <sheetData sheetId="5407"/>
      <sheetData sheetId="5408"/>
      <sheetData sheetId="5409"/>
      <sheetData sheetId="5410"/>
      <sheetData sheetId="5411"/>
      <sheetData sheetId="5412"/>
      <sheetData sheetId="5413"/>
      <sheetData sheetId="5414"/>
      <sheetData sheetId="5415"/>
      <sheetData sheetId="5416"/>
      <sheetData sheetId="5417"/>
      <sheetData sheetId="5418"/>
      <sheetData sheetId="5419"/>
      <sheetData sheetId="5420"/>
      <sheetData sheetId="5421"/>
      <sheetData sheetId="5422"/>
      <sheetData sheetId="5423"/>
      <sheetData sheetId="5424"/>
      <sheetData sheetId="5425"/>
      <sheetData sheetId="5426"/>
      <sheetData sheetId="5427"/>
      <sheetData sheetId="5428"/>
      <sheetData sheetId="5429"/>
      <sheetData sheetId="5430"/>
      <sheetData sheetId="5431"/>
      <sheetData sheetId="5432"/>
      <sheetData sheetId="5433"/>
      <sheetData sheetId="5434"/>
      <sheetData sheetId="5435"/>
      <sheetData sheetId="5436"/>
      <sheetData sheetId="5437"/>
      <sheetData sheetId="5438"/>
      <sheetData sheetId="5439"/>
      <sheetData sheetId="5440"/>
      <sheetData sheetId="5441"/>
      <sheetData sheetId="5442"/>
      <sheetData sheetId="5443"/>
      <sheetData sheetId="5444"/>
      <sheetData sheetId="5445"/>
      <sheetData sheetId="5446"/>
      <sheetData sheetId="5447"/>
      <sheetData sheetId="5448"/>
      <sheetData sheetId="5449"/>
      <sheetData sheetId="5450"/>
      <sheetData sheetId="5451"/>
      <sheetData sheetId="5452"/>
      <sheetData sheetId="5453"/>
      <sheetData sheetId="5454"/>
      <sheetData sheetId="5455"/>
      <sheetData sheetId="5456"/>
      <sheetData sheetId="5457"/>
      <sheetData sheetId="5458"/>
      <sheetData sheetId="5459"/>
      <sheetData sheetId="5460"/>
      <sheetData sheetId="5461"/>
      <sheetData sheetId="5462"/>
      <sheetData sheetId="5463"/>
      <sheetData sheetId="5464"/>
      <sheetData sheetId="5465"/>
      <sheetData sheetId="5466"/>
      <sheetData sheetId="5467"/>
      <sheetData sheetId="5468"/>
      <sheetData sheetId="5469"/>
      <sheetData sheetId="5470"/>
      <sheetData sheetId="5471"/>
      <sheetData sheetId="5472"/>
      <sheetData sheetId="5473"/>
      <sheetData sheetId="5474"/>
      <sheetData sheetId="5475"/>
      <sheetData sheetId="5476"/>
      <sheetData sheetId="5477"/>
      <sheetData sheetId="5478"/>
      <sheetData sheetId="5479"/>
      <sheetData sheetId="5480"/>
      <sheetData sheetId="5481"/>
      <sheetData sheetId="5482"/>
      <sheetData sheetId="5483"/>
      <sheetData sheetId="5484"/>
      <sheetData sheetId="5485"/>
      <sheetData sheetId="5486"/>
      <sheetData sheetId="5487"/>
      <sheetData sheetId="5488"/>
      <sheetData sheetId="5489"/>
      <sheetData sheetId="5490"/>
      <sheetData sheetId="5491"/>
      <sheetData sheetId="5492"/>
      <sheetData sheetId="5493"/>
      <sheetData sheetId="5494"/>
      <sheetData sheetId="5495"/>
      <sheetData sheetId="5496"/>
      <sheetData sheetId="5497"/>
      <sheetData sheetId="5498"/>
      <sheetData sheetId="5499"/>
      <sheetData sheetId="5500"/>
      <sheetData sheetId="5501"/>
      <sheetData sheetId="5502"/>
      <sheetData sheetId="5503"/>
      <sheetData sheetId="5504"/>
      <sheetData sheetId="5505"/>
      <sheetData sheetId="5506"/>
      <sheetData sheetId="5507"/>
      <sheetData sheetId="5508"/>
      <sheetData sheetId="5509"/>
      <sheetData sheetId="5510"/>
      <sheetData sheetId="5511"/>
      <sheetData sheetId="5512"/>
      <sheetData sheetId="5513"/>
      <sheetData sheetId="5514"/>
      <sheetData sheetId="5515"/>
      <sheetData sheetId="5516"/>
      <sheetData sheetId="5517"/>
      <sheetData sheetId="5518"/>
      <sheetData sheetId="5519"/>
      <sheetData sheetId="5520"/>
      <sheetData sheetId="5521"/>
      <sheetData sheetId="5522"/>
      <sheetData sheetId="5523"/>
      <sheetData sheetId="5524"/>
      <sheetData sheetId="5525"/>
      <sheetData sheetId="5526"/>
      <sheetData sheetId="5527"/>
      <sheetData sheetId="5528"/>
      <sheetData sheetId="5529"/>
      <sheetData sheetId="5530"/>
      <sheetData sheetId="5531"/>
      <sheetData sheetId="5532"/>
      <sheetData sheetId="5533"/>
      <sheetData sheetId="5534"/>
      <sheetData sheetId="5535"/>
      <sheetData sheetId="5536"/>
      <sheetData sheetId="5537"/>
      <sheetData sheetId="5538"/>
      <sheetData sheetId="5539"/>
      <sheetData sheetId="5540"/>
      <sheetData sheetId="5541"/>
      <sheetData sheetId="5542"/>
      <sheetData sheetId="5543"/>
      <sheetData sheetId="5544"/>
      <sheetData sheetId="5545"/>
      <sheetData sheetId="5546"/>
      <sheetData sheetId="5547"/>
      <sheetData sheetId="5548"/>
      <sheetData sheetId="5549"/>
      <sheetData sheetId="5550"/>
      <sheetData sheetId="5551"/>
      <sheetData sheetId="5552"/>
      <sheetData sheetId="5553"/>
      <sheetData sheetId="5554"/>
      <sheetData sheetId="5555"/>
      <sheetData sheetId="5556"/>
      <sheetData sheetId="5557"/>
      <sheetData sheetId="5558"/>
      <sheetData sheetId="5559"/>
      <sheetData sheetId="5560"/>
      <sheetData sheetId="5561"/>
      <sheetData sheetId="5562"/>
      <sheetData sheetId="5563"/>
      <sheetData sheetId="5564"/>
      <sheetData sheetId="5565"/>
      <sheetData sheetId="5566"/>
      <sheetData sheetId="5567"/>
      <sheetData sheetId="5568"/>
      <sheetData sheetId="5569"/>
      <sheetData sheetId="5570"/>
      <sheetData sheetId="5571"/>
      <sheetData sheetId="5572"/>
      <sheetData sheetId="5573"/>
      <sheetData sheetId="5574"/>
      <sheetData sheetId="5575"/>
      <sheetData sheetId="5576"/>
      <sheetData sheetId="5577"/>
      <sheetData sheetId="5578"/>
      <sheetData sheetId="5579"/>
      <sheetData sheetId="5580"/>
      <sheetData sheetId="5581"/>
      <sheetData sheetId="5582"/>
      <sheetData sheetId="5583"/>
      <sheetData sheetId="5584"/>
      <sheetData sheetId="5585"/>
      <sheetData sheetId="5586"/>
      <sheetData sheetId="5587"/>
      <sheetData sheetId="5588"/>
      <sheetData sheetId="5589"/>
      <sheetData sheetId="5590"/>
      <sheetData sheetId="5591"/>
      <sheetData sheetId="5592"/>
      <sheetData sheetId="5593"/>
      <sheetData sheetId="5594"/>
      <sheetData sheetId="5595"/>
      <sheetData sheetId="5596"/>
      <sheetData sheetId="5597"/>
      <sheetData sheetId="5598"/>
      <sheetData sheetId="5599"/>
      <sheetData sheetId="5600"/>
      <sheetData sheetId="5601"/>
      <sheetData sheetId="5602"/>
      <sheetData sheetId="5603"/>
      <sheetData sheetId="5604"/>
      <sheetData sheetId="5605"/>
      <sheetData sheetId="5606"/>
      <sheetData sheetId="5607"/>
      <sheetData sheetId="5608"/>
      <sheetData sheetId="5609"/>
      <sheetData sheetId="5610"/>
      <sheetData sheetId="5611"/>
      <sheetData sheetId="5612"/>
      <sheetData sheetId="5613"/>
      <sheetData sheetId="5614"/>
      <sheetData sheetId="5615"/>
      <sheetData sheetId="5616"/>
      <sheetData sheetId="5617"/>
      <sheetData sheetId="5618"/>
      <sheetData sheetId="5619"/>
      <sheetData sheetId="5620"/>
      <sheetData sheetId="5621"/>
      <sheetData sheetId="5622"/>
      <sheetData sheetId="5623"/>
      <sheetData sheetId="5624"/>
      <sheetData sheetId="5625"/>
      <sheetData sheetId="5626"/>
      <sheetData sheetId="5627"/>
      <sheetData sheetId="5628"/>
      <sheetData sheetId="5629"/>
      <sheetData sheetId="5630"/>
      <sheetData sheetId="5631"/>
      <sheetData sheetId="5632"/>
      <sheetData sheetId="5633"/>
      <sheetData sheetId="5634"/>
      <sheetData sheetId="5635"/>
      <sheetData sheetId="5636"/>
      <sheetData sheetId="5637"/>
      <sheetData sheetId="5638"/>
      <sheetData sheetId="5639"/>
      <sheetData sheetId="5640"/>
      <sheetData sheetId="5641"/>
      <sheetData sheetId="5642"/>
      <sheetData sheetId="5643"/>
      <sheetData sheetId="5644"/>
      <sheetData sheetId="5645"/>
      <sheetData sheetId="5646"/>
      <sheetData sheetId="5647"/>
      <sheetData sheetId="5648"/>
      <sheetData sheetId="5649"/>
      <sheetData sheetId="5650"/>
      <sheetData sheetId="5651"/>
      <sheetData sheetId="5652"/>
      <sheetData sheetId="5653"/>
      <sheetData sheetId="5654"/>
      <sheetData sheetId="5655"/>
      <sheetData sheetId="5656"/>
      <sheetData sheetId="5657"/>
      <sheetData sheetId="5658"/>
      <sheetData sheetId="5659"/>
      <sheetData sheetId="5660"/>
      <sheetData sheetId="5661"/>
      <sheetData sheetId="5662"/>
      <sheetData sheetId="5663"/>
      <sheetData sheetId="5664"/>
      <sheetData sheetId="5665"/>
      <sheetData sheetId="5666"/>
      <sheetData sheetId="5667"/>
      <sheetData sheetId="5668"/>
      <sheetData sheetId="5669"/>
      <sheetData sheetId="5670"/>
      <sheetData sheetId="5671"/>
      <sheetData sheetId="5672"/>
      <sheetData sheetId="5673"/>
      <sheetData sheetId="5674"/>
      <sheetData sheetId="5675"/>
      <sheetData sheetId="5676"/>
      <sheetData sheetId="5677"/>
      <sheetData sheetId="5678"/>
      <sheetData sheetId="5679"/>
      <sheetData sheetId="5680"/>
      <sheetData sheetId="5681"/>
      <sheetData sheetId="5682"/>
      <sheetData sheetId="5683"/>
      <sheetData sheetId="5684"/>
      <sheetData sheetId="5685"/>
      <sheetData sheetId="5686"/>
      <sheetData sheetId="5687"/>
      <sheetData sheetId="5688"/>
      <sheetData sheetId="5689"/>
      <sheetData sheetId="5690"/>
      <sheetData sheetId="5691"/>
      <sheetData sheetId="5692"/>
      <sheetData sheetId="5693"/>
      <sheetData sheetId="5694"/>
      <sheetData sheetId="5695"/>
      <sheetData sheetId="5696"/>
      <sheetData sheetId="5697"/>
      <sheetData sheetId="5698"/>
      <sheetData sheetId="5699"/>
      <sheetData sheetId="5700"/>
      <sheetData sheetId="5701"/>
      <sheetData sheetId="5702"/>
      <sheetData sheetId="5703"/>
      <sheetData sheetId="5704"/>
      <sheetData sheetId="5705"/>
      <sheetData sheetId="5706"/>
      <sheetData sheetId="5707"/>
      <sheetData sheetId="5708"/>
      <sheetData sheetId="5709"/>
      <sheetData sheetId="5710"/>
      <sheetData sheetId="5711"/>
      <sheetData sheetId="5712"/>
      <sheetData sheetId="5713"/>
      <sheetData sheetId="5714"/>
      <sheetData sheetId="5715"/>
      <sheetData sheetId="5716"/>
      <sheetData sheetId="5717"/>
      <sheetData sheetId="5718"/>
      <sheetData sheetId="5719"/>
      <sheetData sheetId="5720"/>
      <sheetData sheetId="5721"/>
      <sheetData sheetId="5722"/>
      <sheetData sheetId="5723"/>
      <sheetData sheetId="5724"/>
      <sheetData sheetId="5725"/>
      <sheetData sheetId="5726"/>
      <sheetData sheetId="5727"/>
      <sheetData sheetId="5728"/>
      <sheetData sheetId="5729"/>
      <sheetData sheetId="5730"/>
      <sheetData sheetId="5731"/>
      <sheetData sheetId="5732"/>
      <sheetData sheetId="5733"/>
      <sheetData sheetId="5734"/>
      <sheetData sheetId="5735"/>
      <sheetData sheetId="5736"/>
      <sheetData sheetId="5737"/>
      <sheetData sheetId="5738"/>
      <sheetData sheetId="5739"/>
      <sheetData sheetId="5740"/>
      <sheetData sheetId="5741"/>
      <sheetData sheetId="5742"/>
      <sheetData sheetId="5743"/>
      <sheetData sheetId="5744"/>
      <sheetData sheetId="5745"/>
      <sheetData sheetId="5746"/>
      <sheetData sheetId="5747"/>
      <sheetData sheetId="5748"/>
      <sheetData sheetId="5749"/>
      <sheetData sheetId="5750"/>
      <sheetData sheetId="5751"/>
      <sheetData sheetId="5752"/>
      <sheetData sheetId="5753"/>
      <sheetData sheetId="5754"/>
      <sheetData sheetId="5755"/>
      <sheetData sheetId="5756"/>
      <sheetData sheetId="5757"/>
      <sheetData sheetId="5758"/>
      <sheetData sheetId="5759"/>
      <sheetData sheetId="5760"/>
      <sheetData sheetId="5761"/>
      <sheetData sheetId="5762"/>
      <sheetData sheetId="5763"/>
      <sheetData sheetId="5764"/>
      <sheetData sheetId="5765"/>
      <sheetData sheetId="5766"/>
      <sheetData sheetId="5767"/>
      <sheetData sheetId="5768"/>
      <sheetData sheetId="5769"/>
      <sheetData sheetId="5770"/>
      <sheetData sheetId="5771"/>
      <sheetData sheetId="5772"/>
      <sheetData sheetId="5773"/>
      <sheetData sheetId="5774"/>
      <sheetData sheetId="5775"/>
      <sheetData sheetId="5776"/>
      <sheetData sheetId="5777"/>
      <sheetData sheetId="5778"/>
      <sheetData sheetId="5779"/>
      <sheetData sheetId="5780"/>
      <sheetData sheetId="5781"/>
      <sheetData sheetId="5782"/>
      <sheetData sheetId="5783"/>
      <sheetData sheetId="5784"/>
      <sheetData sheetId="5785"/>
      <sheetData sheetId="5786"/>
      <sheetData sheetId="5787"/>
      <sheetData sheetId="5788"/>
      <sheetData sheetId="5789"/>
      <sheetData sheetId="5790"/>
      <sheetData sheetId="5791"/>
      <sheetData sheetId="5792"/>
      <sheetData sheetId="5793"/>
      <sheetData sheetId="5794"/>
      <sheetData sheetId="5795"/>
      <sheetData sheetId="5796"/>
      <sheetData sheetId="5797"/>
      <sheetData sheetId="5798"/>
      <sheetData sheetId="5799"/>
      <sheetData sheetId="5800"/>
      <sheetData sheetId="5801"/>
      <sheetData sheetId="5802"/>
      <sheetData sheetId="5803"/>
      <sheetData sheetId="5804"/>
      <sheetData sheetId="5805"/>
      <sheetData sheetId="5806"/>
      <sheetData sheetId="5807"/>
      <sheetData sheetId="5808"/>
      <sheetData sheetId="5809"/>
      <sheetData sheetId="5810"/>
      <sheetData sheetId="5811"/>
      <sheetData sheetId="5812"/>
      <sheetData sheetId="5813"/>
      <sheetData sheetId="5814"/>
      <sheetData sheetId="5815"/>
      <sheetData sheetId="5816"/>
      <sheetData sheetId="5817"/>
      <sheetData sheetId="5818"/>
      <sheetData sheetId="5819"/>
      <sheetData sheetId="5820"/>
      <sheetData sheetId="5821"/>
      <sheetData sheetId="5822"/>
      <sheetData sheetId="5823"/>
      <sheetData sheetId="5824"/>
      <sheetData sheetId="5825"/>
      <sheetData sheetId="5826"/>
      <sheetData sheetId="5827"/>
      <sheetData sheetId="5828"/>
      <sheetData sheetId="5829"/>
      <sheetData sheetId="5830"/>
      <sheetData sheetId="5831"/>
      <sheetData sheetId="5832"/>
      <sheetData sheetId="5833"/>
      <sheetData sheetId="5834"/>
      <sheetData sheetId="5835"/>
      <sheetData sheetId="5836"/>
      <sheetData sheetId="5837"/>
      <sheetData sheetId="5838"/>
      <sheetData sheetId="5839"/>
      <sheetData sheetId="5840"/>
      <sheetData sheetId="5841"/>
      <sheetData sheetId="5842"/>
      <sheetData sheetId="5843"/>
      <sheetData sheetId="5844"/>
      <sheetData sheetId="5845"/>
      <sheetData sheetId="5846"/>
      <sheetData sheetId="5847"/>
      <sheetData sheetId="5848"/>
      <sheetData sheetId="5849"/>
      <sheetData sheetId="5850"/>
      <sheetData sheetId="5851"/>
      <sheetData sheetId="5852"/>
      <sheetData sheetId="5853"/>
      <sheetData sheetId="5854"/>
      <sheetData sheetId="5855"/>
      <sheetData sheetId="5856"/>
      <sheetData sheetId="5857"/>
      <sheetData sheetId="5858"/>
      <sheetData sheetId="5859"/>
      <sheetData sheetId="5860"/>
      <sheetData sheetId="5861"/>
      <sheetData sheetId="5862"/>
      <sheetData sheetId="5863"/>
      <sheetData sheetId="5864"/>
      <sheetData sheetId="5865"/>
      <sheetData sheetId="5866"/>
      <sheetData sheetId="5867"/>
      <sheetData sheetId="5868"/>
      <sheetData sheetId="5869"/>
      <sheetData sheetId="5870"/>
      <sheetData sheetId="5871"/>
      <sheetData sheetId="5872"/>
      <sheetData sheetId="5873"/>
      <sheetData sheetId="5874"/>
      <sheetData sheetId="5875"/>
      <sheetData sheetId="5876"/>
      <sheetData sheetId="5877"/>
      <sheetData sheetId="5878"/>
      <sheetData sheetId="5879"/>
      <sheetData sheetId="5880"/>
      <sheetData sheetId="5881"/>
      <sheetData sheetId="5882"/>
      <sheetData sheetId="5883"/>
      <sheetData sheetId="5884"/>
      <sheetData sheetId="5885"/>
      <sheetData sheetId="5886"/>
      <sheetData sheetId="5887"/>
      <sheetData sheetId="5888"/>
      <sheetData sheetId="5889"/>
      <sheetData sheetId="5890"/>
      <sheetData sheetId="5891"/>
      <sheetData sheetId="5892"/>
      <sheetData sheetId="5893"/>
      <sheetData sheetId="5894"/>
      <sheetData sheetId="5895"/>
      <sheetData sheetId="5896"/>
      <sheetData sheetId="5897"/>
      <sheetData sheetId="5898"/>
      <sheetData sheetId="5899"/>
      <sheetData sheetId="5900"/>
      <sheetData sheetId="5901"/>
      <sheetData sheetId="5902"/>
      <sheetData sheetId="5903"/>
      <sheetData sheetId="5904"/>
      <sheetData sheetId="5905"/>
      <sheetData sheetId="5906"/>
      <sheetData sheetId="5907"/>
      <sheetData sheetId="5908"/>
      <sheetData sheetId="5909"/>
      <sheetData sheetId="5910"/>
      <sheetData sheetId="5911"/>
      <sheetData sheetId="5912"/>
      <sheetData sheetId="5913">
        <row r="7">
          <cell r="A7" t="str">
            <v>{c}</v>
          </cell>
        </row>
      </sheetData>
      <sheetData sheetId="5914"/>
      <sheetData sheetId="5915"/>
      <sheetData sheetId="5916"/>
      <sheetData sheetId="5917"/>
      <sheetData sheetId="5918"/>
      <sheetData sheetId="5919"/>
      <sheetData sheetId="5920"/>
      <sheetData sheetId="5921"/>
      <sheetData sheetId="5922"/>
      <sheetData sheetId="5923"/>
      <sheetData sheetId="5924"/>
      <sheetData sheetId="5925"/>
      <sheetData sheetId="5926"/>
      <sheetData sheetId="5927"/>
      <sheetData sheetId="5928"/>
      <sheetData sheetId="5929"/>
      <sheetData sheetId="5930"/>
      <sheetData sheetId="5931"/>
      <sheetData sheetId="5932"/>
      <sheetData sheetId="5933"/>
      <sheetData sheetId="5934"/>
      <sheetData sheetId="5935"/>
      <sheetData sheetId="5936"/>
      <sheetData sheetId="5937"/>
      <sheetData sheetId="5938"/>
      <sheetData sheetId="5939"/>
      <sheetData sheetId="5940"/>
      <sheetData sheetId="5941"/>
      <sheetData sheetId="5942"/>
      <sheetData sheetId="5943"/>
      <sheetData sheetId="5944"/>
      <sheetData sheetId="5945"/>
      <sheetData sheetId="5946"/>
      <sheetData sheetId="5947"/>
      <sheetData sheetId="5948"/>
      <sheetData sheetId="5949"/>
      <sheetData sheetId="5950"/>
      <sheetData sheetId="5951"/>
      <sheetData sheetId="5952"/>
      <sheetData sheetId="5953"/>
      <sheetData sheetId="5954"/>
      <sheetData sheetId="5955"/>
      <sheetData sheetId="5956"/>
      <sheetData sheetId="5957"/>
      <sheetData sheetId="5958"/>
      <sheetData sheetId="5959"/>
      <sheetData sheetId="5960"/>
      <sheetData sheetId="5961"/>
      <sheetData sheetId="5962"/>
      <sheetData sheetId="5963"/>
      <sheetData sheetId="5964"/>
      <sheetData sheetId="5965"/>
      <sheetData sheetId="5966"/>
      <sheetData sheetId="5967"/>
      <sheetData sheetId="5968"/>
      <sheetData sheetId="5969"/>
      <sheetData sheetId="5970"/>
      <sheetData sheetId="5971"/>
      <sheetData sheetId="5972"/>
      <sheetData sheetId="5973"/>
      <sheetData sheetId="5974"/>
      <sheetData sheetId="5975"/>
      <sheetData sheetId="5976"/>
      <sheetData sheetId="5977"/>
      <sheetData sheetId="5978"/>
      <sheetData sheetId="5979"/>
      <sheetData sheetId="5980"/>
      <sheetData sheetId="5981"/>
      <sheetData sheetId="5982"/>
      <sheetData sheetId="5983"/>
      <sheetData sheetId="5984"/>
      <sheetData sheetId="5985"/>
      <sheetData sheetId="5986"/>
      <sheetData sheetId="5987"/>
      <sheetData sheetId="5988"/>
      <sheetData sheetId="5989"/>
      <sheetData sheetId="5990"/>
      <sheetData sheetId="5991"/>
      <sheetData sheetId="5992"/>
      <sheetData sheetId="5993"/>
      <sheetData sheetId="5994"/>
      <sheetData sheetId="5995"/>
      <sheetData sheetId="5996"/>
      <sheetData sheetId="5997"/>
      <sheetData sheetId="5998"/>
      <sheetData sheetId="5999"/>
      <sheetData sheetId="6000"/>
      <sheetData sheetId="6001"/>
      <sheetData sheetId="6002"/>
      <sheetData sheetId="6003"/>
      <sheetData sheetId="6004"/>
      <sheetData sheetId="6005"/>
      <sheetData sheetId="6006"/>
      <sheetData sheetId="6007"/>
      <sheetData sheetId="6008"/>
      <sheetData sheetId="6009"/>
      <sheetData sheetId="6010"/>
      <sheetData sheetId="6011"/>
      <sheetData sheetId="6012"/>
      <sheetData sheetId="6013"/>
      <sheetData sheetId="6014"/>
      <sheetData sheetId="6015"/>
      <sheetData sheetId="6016"/>
      <sheetData sheetId="6017"/>
      <sheetData sheetId="6018"/>
      <sheetData sheetId="6019"/>
      <sheetData sheetId="6020"/>
      <sheetData sheetId="6021"/>
      <sheetData sheetId="6022"/>
      <sheetData sheetId="6023"/>
      <sheetData sheetId="6024"/>
      <sheetData sheetId="6025"/>
      <sheetData sheetId="6026"/>
      <sheetData sheetId="6027"/>
      <sheetData sheetId="6028"/>
      <sheetData sheetId="6029"/>
      <sheetData sheetId="6030"/>
      <sheetData sheetId="6031"/>
      <sheetData sheetId="6032"/>
      <sheetData sheetId="6033"/>
      <sheetData sheetId="6034"/>
      <sheetData sheetId="6035"/>
      <sheetData sheetId="6036"/>
      <sheetData sheetId="6037"/>
      <sheetData sheetId="6038"/>
      <sheetData sheetId="6039"/>
      <sheetData sheetId="6040"/>
      <sheetData sheetId="6041"/>
      <sheetData sheetId="6042"/>
      <sheetData sheetId="6043"/>
      <sheetData sheetId="6044"/>
      <sheetData sheetId="6045"/>
      <sheetData sheetId="6046"/>
      <sheetData sheetId="6047"/>
      <sheetData sheetId="6048"/>
      <sheetData sheetId="6049"/>
      <sheetData sheetId="6050"/>
      <sheetData sheetId="6051"/>
      <sheetData sheetId="6052"/>
      <sheetData sheetId="6053"/>
      <sheetData sheetId="6054"/>
      <sheetData sheetId="6055"/>
      <sheetData sheetId="6056"/>
      <sheetData sheetId="6057"/>
      <sheetData sheetId="6058"/>
      <sheetData sheetId="6059"/>
      <sheetData sheetId="6060"/>
      <sheetData sheetId="6061"/>
      <sheetData sheetId="6062"/>
      <sheetData sheetId="6063"/>
      <sheetData sheetId="6064"/>
      <sheetData sheetId="6065"/>
      <sheetData sheetId="6066"/>
      <sheetData sheetId="6067"/>
      <sheetData sheetId="6068"/>
      <sheetData sheetId="6069"/>
      <sheetData sheetId="6070"/>
      <sheetData sheetId="6071"/>
      <sheetData sheetId="6072"/>
      <sheetData sheetId="6073"/>
      <sheetData sheetId="6074"/>
      <sheetData sheetId="6075"/>
      <sheetData sheetId="6076"/>
      <sheetData sheetId="6077"/>
      <sheetData sheetId="6078"/>
      <sheetData sheetId="6079"/>
      <sheetData sheetId="6080"/>
      <sheetData sheetId="6081"/>
      <sheetData sheetId="6082"/>
      <sheetData sheetId="6083"/>
      <sheetData sheetId="6084"/>
      <sheetData sheetId="6085"/>
      <sheetData sheetId="6086"/>
      <sheetData sheetId="6087"/>
      <sheetData sheetId="6088"/>
      <sheetData sheetId="6089"/>
      <sheetData sheetId="6090"/>
      <sheetData sheetId="6091"/>
      <sheetData sheetId="6092"/>
      <sheetData sheetId="6093"/>
      <sheetData sheetId="6094"/>
      <sheetData sheetId="6095"/>
      <sheetData sheetId="6096"/>
      <sheetData sheetId="6097"/>
      <sheetData sheetId="6098"/>
      <sheetData sheetId="6099"/>
      <sheetData sheetId="6100"/>
      <sheetData sheetId="6101"/>
      <sheetData sheetId="6102"/>
      <sheetData sheetId="6103"/>
      <sheetData sheetId="6104"/>
      <sheetData sheetId="6105"/>
      <sheetData sheetId="6106"/>
      <sheetData sheetId="6107"/>
      <sheetData sheetId="6108"/>
      <sheetData sheetId="6109"/>
      <sheetData sheetId="6110"/>
      <sheetData sheetId="6111"/>
      <sheetData sheetId="6112"/>
      <sheetData sheetId="6113"/>
      <sheetData sheetId="6114"/>
      <sheetData sheetId="6115"/>
      <sheetData sheetId="6116"/>
      <sheetData sheetId="6117"/>
      <sheetData sheetId="6118"/>
      <sheetData sheetId="6119"/>
      <sheetData sheetId="6120"/>
      <sheetData sheetId="6121"/>
      <sheetData sheetId="6122"/>
      <sheetData sheetId="6123"/>
      <sheetData sheetId="6124"/>
      <sheetData sheetId="6125"/>
      <sheetData sheetId="6126"/>
      <sheetData sheetId="6127"/>
      <sheetData sheetId="6128"/>
      <sheetData sheetId="6129"/>
      <sheetData sheetId="6130"/>
      <sheetData sheetId="6131"/>
      <sheetData sheetId="6132"/>
      <sheetData sheetId="6133"/>
      <sheetData sheetId="6134"/>
      <sheetData sheetId="6135"/>
      <sheetData sheetId="6136"/>
      <sheetData sheetId="6137"/>
      <sheetData sheetId="6138"/>
      <sheetData sheetId="6139"/>
      <sheetData sheetId="6140"/>
      <sheetData sheetId="6141"/>
      <sheetData sheetId="6142"/>
      <sheetData sheetId="6143"/>
      <sheetData sheetId="6144"/>
      <sheetData sheetId="6145"/>
      <sheetData sheetId="6146"/>
      <sheetData sheetId="6147"/>
      <sheetData sheetId="6148"/>
      <sheetData sheetId="6149"/>
      <sheetData sheetId="6150"/>
      <sheetData sheetId="6151"/>
      <sheetData sheetId="6152"/>
      <sheetData sheetId="6153"/>
      <sheetData sheetId="6154"/>
      <sheetData sheetId="6155"/>
      <sheetData sheetId="6156"/>
      <sheetData sheetId="6157"/>
      <sheetData sheetId="6158"/>
      <sheetData sheetId="6159"/>
      <sheetData sheetId="6160"/>
      <sheetData sheetId="6161"/>
      <sheetData sheetId="6162"/>
      <sheetData sheetId="6163"/>
      <sheetData sheetId="6164"/>
      <sheetData sheetId="6165"/>
      <sheetData sheetId="6166"/>
      <sheetData sheetId="6167"/>
      <sheetData sheetId="6168"/>
      <sheetData sheetId="6169"/>
      <sheetData sheetId="6170"/>
      <sheetData sheetId="6171"/>
      <sheetData sheetId="6172"/>
      <sheetData sheetId="6173"/>
      <sheetData sheetId="6174"/>
      <sheetData sheetId="6175"/>
      <sheetData sheetId="6176"/>
      <sheetData sheetId="6177"/>
      <sheetData sheetId="6178"/>
      <sheetData sheetId="6179"/>
      <sheetData sheetId="6180"/>
      <sheetData sheetId="6181"/>
      <sheetData sheetId="6182"/>
      <sheetData sheetId="6183"/>
      <sheetData sheetId="6184"/>
      <sheetData sheetId="6185"/>
      <sheetData sheetId="6186"/>
      <sheetData sheetId="6187"/>
      <sheetData sheetId="6188"/>
      <sheetData sheetId="6189"/>
      <sheetData sheetId="6190"/>
      <sheetData sheetId="6191"/>
      <sheetData sheetId="6192"/>
      <sheetData sheetId="6193"/>
      <sheetData sheetId="6194"/>
      <sheetData sheetId="6195"/>
      <sheetData sheetId="6196"/>
      <sheetData sheetId="6197"/>
      <sheetData sheetId="6198"/>
      <sheetData sheetId="6199"/>
      <sheetData sheetId="6200"/>
      <sheetData sheetId="6201"/>
      <sheetData sheetId="6202"/>
      <sheetData sheetId="6203"/>
      <sheetData sheetId="6204"/>
      <sheetData sheetId="6205"/>
      <sheetData sheetId="6206"/>
      <sheetData sheetId="6207"/>
      <sheetData sheetId="6208"/>
      <sheetData sheetId="6209"/>
      <sheetData sheetId="6210"/>
      <sheetData sheetId="6211"/>
      <sheetData sheetId="6212"/>
      <sheetData sheetId="6213"/>
      <sheetData sheetId="6214"/>
      <sheetData sheetId="6215"/>
      <sheetData sheetId="6216"/>
      <sheetData sheetId="6217"/>
      <sheetData sheetId="6218"/>
      <sheetData sheetId="6219"/>
      <sheetData sheetId="6220"/>
      <sheetData sheetId="6221"/>
      <sheetData sheetId="6222"/>
      <sheetData sheetId="6223"/>
      <sheetData sheetId="6224"/>
      <sheetData sheetId="6225"/>
      <sheetData sheetId="6226"/>
      <sheetData sheetId="6227"/>
      <sheetData sheetId="6228"/>
      <sheetData sheetId="6229"/>
      <sheetData sheetId="6230"/>
      <sheetData sheetId="6231"/>
      <sheetData sheetId="6232"/>
      <sheetData sheetId="6233"/>
      <sheetData sheetId="6234"/>
      <sheetData sheetId="6235"/>
      <sheetData sheetId="6236"/>
      <sheetData sheetId="6237"/>
      <sheetData sheetId="6238"/>
      <sheetData sheetId="6239"/>
      <sheetData sheetId="6240"/>
      <sheetData sheetId="6241"/>
      <sheetData sheetId="6242"/>
      <sheetData sheetId="6243"/>
      <sheetData sheetId="6244"/>
      <sheetData sheetId="6245"/>
      <sheetData sheetId="6246"/>
      <sheetData sheetId="6247"/>
      <sheetData sheetId="6248"/>
      <sheetData sheetId="6249"/>
      <sheetData sheetId="6250"/>
      <sheetData sheetId="6251"/>
      <sheetData sheetId="6252"/>
      <sheetData sheetId="6253"/>
      <sheetData sheetId="6254"/>
      <sheetData sheetId="6255"/>
      <sheetData sheetId="6256"/>
      <sheetData sheetId="6257"/>
      <sheetData sheetId="6258"/>
      <sheetData sheetId="6259"/>
      <sheetData sheetId="6260"/>
      <sheetData sheetId="6261"/>
      <sheetData sheetId="6262"/>
      <sheetData sheetId="6263"/>
      <sheetData sheetId="6264"/>
      <sheetData sheetId="6265"/>
      <sheetData sheetId="6266"/>
      <sheetData sheetId="6267"/>
      <sheetData sheetId="6268"/>
      <sheetData sheetId="6269"/>
      <sheetData sheetId="6270"/>
      <sheetData sheetId="6271"/>
      <sheetData sheetId="6272"/>
      <sheetData sheetId="6273"/>
      <sheetData sheetId="6274"/>
      <sheetData sheetId="6275"/>
      <sheetData sheetId="6276"/>
      <sheetData sheetId="6277"/>
      <sheetData sheetId="6278"/>
      <sheetData sheetId="6279"/>
      <sheetData sheetId="6280"/>
      <sheetData sheetId="6281"/>
      <sheetData sheetId="6282"/>
      <sheetData sheetId="6283"/>
      <sheetData sheetId="6284"/>
      <sheetData sheetId="6285"/>
      <sheetData sheetId="6286"/>
      <sheetData sheetId="6287"/>
      <sheetData sheetId="6288"/>
      <sheetData sheetId="6289"/>
      <sheetData sheetId="6290"/>
      <sheetData sheetId="6291"/>
      <sheetData sheetId="6292"/>
      <sheetData sheetId="6293"/>
      <sheetData sheetId="6294"/>
      <sheetData sheetId="6295"/>
      <sheetData sheetId="6296"/>
      <sheetData sheetId="6297"/>
      <sheetData sheetId="6298"/>
      <sheetData sheetId="6299"/>
      <sheetData sheetId="6300"/>
      <sheetData sheetId="6301"/>
      <sheetData sheetId="6302"/>
      <sheetData sheetId="6303"/>
      <sheetData sheetId="6304"/>
      <sheetData sheetId="6305"/>
      <sheetData sheetId="6306"/>
      <sheetData sheetId="6307"/>
      <sheetData sheetId="6308"/>
      <sheetData sheetId="6309"/>
      <sheetData sheetId="6310"/>
      <sheetData sheetId="6311"/>
      <sheetData sheetId="6312"/>
      <sheetData sheetId="6313"/>
      <sheetData sheetId="6314"/>
      <sheetData sheetId="6315"/>
      <sheetData sheetId="6316"/>
      <sheetData sheetId="6317"/>
      <sheetData sheetId="6318"/>
      <sheetData sheetId="6319"/>
      <sheetData sheetId="6320"/>
      <sheetData sheetId="6321"/>
      <sheetData sheetId="6322"/>
      <sheetData sheetId="6323"/>
      <sheetData sheetId="6324"/>
      <sheetData sheetId="6325"/>
      <sheetData sheetId="6326"/>
      <sheetData sheetId="6327"/>
      <sheetData sheetId="6328"/>
      <sheetData sheetId="6329"/>
      <sheetData sheetId="6330"/>
      <sheetData sheetId="6331"/>
      <sheetData sheetId="6332"/>
      <sheetData sheetId="6333"/>
      <sheetData sheetId="6334"/>
      <sheetData sheetId="6335"/>
      <sheetData sheetId="6336"/>
      <sheetData sheetId="6337"/>
      <sheetData sheetId="6338"/>
      <sheetData sheetId="6339"/>
      <sheetData sheetId="6340"/>
      <sheetData sheetId="6341"/>
      <sheetData sheetId="6342"/>
      <sheetData sheetId="6343"/>
      <sheetData sheetId="6344"/>
      <sheetData sheetId="6345"/>
      <sheetData sheetId="6346"/>
      <sheetData sheetId="6347"/>
      <sheetData sheetId="6348"/>
      <sheetData sheetId="6349"/>
      <sheetData sheetId="6350"/>
      <sheetData sheetId="6351"/>
      <sheetData sheetId="6352"/>
      <sheetData sheetId="6353"/>
      <sheetData sheetId="6354"/>
      <sheetData sheetId="6355"/>
      <sheetData sheetId="6356"/>
      <sheetData sheetId="6357"/>
      <sheetData sheetId="6358"/>
      <sheetData sheetId="6359"/>
      <sheetData sheetId="6360"/>
      <sheetData sheetId="6361"/>
      <sheetData sheetId="6362"/>
      <sheetData sheetId="6363"/>
      <sheetData sheetId="6364"/>
      <sheetData sheetId="6365"/>
      <sheetData sheetId="6366"/>
      <sheetData sheetId="6367"/>
      <sheetData sheetId="6368"/>
      <sheetData sheetId="6369"/>
      <sheetData sheetId="6370"/>
      <sheetData sheetId="6371"/>
      <sheetData sheetId="6372"/>
      <sheetData sheetId="6373"/>
      <sheetData sheetId="6374"/>
      <sheetData sheetId="6375"/>
      <sheetData sheetId="6376"/>
      <sheetData sheetId="6377"/>
      <sheetData sheetId="6378"/>
      <sheetData sheetId="6379"/>
      <sheetData sheetId="6380"/>
      <sheetData sheetId="6381"/>
      <sheetData sheetId="6382"/>
      <sheetData sheetId="6383"/>
      <sheetData sheetId="6384"/>
      <sheetData sheetId="6385"/>
      <sheetData sheetId="6386"/>
      <sheetData sheetId="6387"/>
      <sheetData sheetId="6388"/>
      <sheetData sheetId="6389"/>
      <sheetData sheetId="6390"/>
      <sheetData sheetId="6391"/>
      <sheetData sheetId="6392"/>
      <sheetData sheetId="6393"/>
      <sheetData sheetId="6394"/>
      <sheetData sheetId="6395"/>
      <sheetData sheetId="6396"/>
      <sheetData sheetId="6397"/>
      <sheetData sheetId="6398"/>
      <sheetData sheetId="6399"/>
      <sheetData sheetId="6400"/>
      <sheetData sheetId="6401"/>
      <sheetData sheetId="6402"/>
      <sheetData sheetId="6403"/>
      <sheetData sheetId="6404"/>
      <sheetData sheetId="6405"/>
      <sheetData sheetId="6406"/>
      <sheetData sheetId="6407"/>
      <sheetData sheetId="6408"/>
      <sheetData sheetId="6409"/>
      <sheetData sheetId="6410"/>
      <sheetData sheetId="6411"/>
      <sheetData sheetId="6412"/>
      <sheetData sheetId="6413"/>
      <sheetData sheetId="6414"/>
      <sheetData sheetId="6415"/>
      <sheetData sheetId="6416"/>
      <sheetData sheetId="6417"/>
      <sheetData sheetId="6418"/>
      <sheetData sheetId="6419"/>
      <sheetData sheetId="6420"/>
      <sheetData sheetId="6421"/>
      <sheetData sheetId="6422"/>
      <sheetData sheetId="6423"/>
      <sheetData sheetId="6424"/>
      <sheetData sheetId="6425"/>
      <sheetData sheetId="6426"/>
      <sheetData sheetId="6427"/>
      <sheetData sheetId="6428"/>
      <sheetData sheetId="6429"/>
      <sheetData sheetId="6430"/>
      <sheetData sheetId="6431"/>
      <sheetData sheetId="6432"/>
      <sheetData sheetId="6433"/>
      <sheetData sheetId="6434"/>
      <sheetData sheetId="6435"/>
      <sheetData sheetId="6436"/>
      <sheetData sheetId="6437"/>
      <sheetData sheetId="6438"/>
      <sheetData sheetId="6439"/>
      <sheetData sheetId="6440"/>
      <sheetData sheetId="6441"/>
      <sheetData sheetId="6442"/>
      <sheetData sheetId="6443"/>
      <sheetData sheetId="6444"/>
      <sheetData sheetId="6445"/>
      <sheetData sheetId="6446"/>
      <sheetData sheetId="6447"/>
      <sheetData sheetId="6448"/>
      <sheetData sheetId="6449"/>
      <sheetData sheetId="6450"/>
      <sheetData sheetId="6451"/>
      <sheetData sheetId="6452"/>
      <sheetData sheetId="6453"/>
      <sheetData sheetId="6454"/>
      <sheetData sheetId="6455"/>
      <sheetData sheetId="6456"/>
      <sheetData sheetId="6457"/>
      <sheetData sheetId="6458"/>
      <sheetData sheetId="6459"/>
      <sheetData sheetId="6460"/>
      <sheetData sheetId="6461"/>
      <sheetData sheetId="6462"/>
      <sheetData sheetId="6463"/>
      <sheetData sheetId="6464"/>
      <sheetData sheetId="6465"/>
      <sheetData sheetId="6466"/>
      <sheetData sheetId="6467"/>
      <sheetData sheetId="6468"/>
      <sheetData sheetId="6469"/>
      <sheetData sheetId="6470"/>
      <sheetData sheetId="6471"/>
      <sheetData sheetId="6472"/>
      <sheetData sheetId="6473"/>
      <sheetData sheetId="6474"/>
      <sheetData sheetId="6475"/>
      <sheetData sheetId="6476"/>
      <sheetData sheetId="6477"/>
      <sheetData sheetId="6478"/>
      <sheetData sheetId="6479"/>
      <sheetData sheetId="6480"/>
      <sheetData sheetId="6481"/>
      <sheetData sheetId="6482"/>
      <sheetData sheetId="6483"/>
      <sheetData sheetId="6484"/>
      <sheetData sheetId="6485"/>
      <sheetData sheetId="6486"/>
      <sheetData sheetId="6487"/>
      <sheetData sheetId="6488"/>
      <sheetData sheetId="6489"/>
      <sheetData sheetId="6490"/>
      <sheetData sheetId="6491"/>
      <sheetData sheetId="6492"/>
      <sheetData sheetId="6493"/>
      <sheetData sheetId="6494"/>
      <sheetData sheetId="6495"/>
      <sheetData sheetId="6496"/>
      <sheetData sheetId="6497"/>
      <sheetData sheetId="6498"/>
      <sheetData sheetId="6499"/>
      <sheetData sheetId="6500"/>
      <sheetData sheetId="6501"/>
      <sheetData sheetId="6502"/>
      <sheetData sheetId="6503"/>
      <sheetData sheetId="6504"/>
      <sheetData sheetId="6505"/>
      <sheetData sheetId="6506"/>
      <sheetData sheetId="6507"/>
      <sheetData sheetId="6508"/>
      <sheetData sheetId="6509"/>
      <sheetData sheetId="6510"/>
      <sheetData sheetId="6511"/>
      <sheetData sheetId="6512"/>
      <sheetData sheetId="6513"/>
      <sheetData sheetId="6514"/>
      <sheetData sheetId="6515"/>
      <sheetData sheetId="6516"/>
      <sheetData sheetId="6517"/>
      <sheetData sheetId="6518"/>
      <sheetData sheetId="6519"/>
      <sheetData sheetId="6520"/>
      <sheetData sheetId="6521"/>
      <sheetData sheetId="6522"/>
      <sheetData sheetId="6523"/>
      <sheetData sheetId="6524"/>
      <sheetData sheetId="6525"/>
      <sheetData sheetId="6526"/>
      <sheetData sheetId="6527"/>
      <sheetData sheetId="6528"/>
      <sheetData sheetId="6529"/>
      <sheetData sheetId="6530"/>
      <sheetData sheetId="6531"/>
      <sheetData sheetId="6532"/>
      <sheetData sheetId="6533"/>
      <sheetData sheetId="6534"/>
      <sheetData sheetId="6535"/>
      <sheetData sheetId="6536"/>
      <sheetData sheetId="6537"/>
      <sheetData sheetId="6538"/>
      <sheetData sheetId="6539"/>
      <sheetData sheetId="6540"/>
      <sheetData sheetId="6541"/>
      <sheetData sheetId="6542"/>
      <sheetData sheetId="6543"/>
      <sheetData sheetId="6544"/>
      <sheetData sheetId="6545"/>
      <sheetData sheetId="6546"/>
      <sheetData sheetId="6547"/>
      <sheetData sheetId="6548"/>
      <sheetData sheetId="6549"/>
      <sheetData sheetId="6550"/>
      <sheetData sheetId="6551"/>
      <sheetData sheetId="6552"/>
      <sheetData sheetId="6553"/>
      <sheetData sheetId="6554"/>
      <sheetData sheetId="6555"/>
      <sheetData sheetId="6556"/>
      <sheetData sheetId="6557"/>
      <sheetData sheetId="6558"/>
      <sheetData sheetId="6559"/>
      <sheetData sheetId="6560"/>
      <sheetData sheetId="6561"/>
      <sheetData sheetId="6562"/>
      <sheetData sheetId="6563"/>
      <sheetData sheetId="6564"/>
      <sheetData sheetId="6565"/>
      <sheetData sheetId="6566"/>
      <sheetData sheetId="6567"/>
      <sheetData sheetId="6568"/>
      <sheetData sheetId="6569"/>
      <sheetData sheetId="6570"/>
      <sheetData sheetId="6571"/>
      <sheetData sheetId="6572"/>
      <sheetData sheetId="6573"/>
      <sheetData sheetId="6574"/>
      <sheetData sheetId="6575"/>
      <sheetData sheetId="6576"/>
      <sheetData sheetId="6577"/>
      <sheetData sheetId="6578"/>
      <sheetData sheetId="6579"/>
      <sheetData sheetId="6580"/>
      <sheetData sheetId="6581"/>
      <sheetData sheetId="6582"/>
      <sheetData sheetId="6583"/>
      <sheetData sheetId="6584"/>
      <sheetData sheetId="6585"/>
      <sheetData sheetId="6586"/>
      <sheetData sheetId="6587"/>
      <sheetData sheetId="6588"/>
      <sheetData sheetId="6589"/>
      <sheetData sheetId="6590"/>
      <sheetData sheetId="6591"/>
      <sheetData sheetId="6592"/>
      <sheetData sheetId="6593"/>
      <sheetData sheetId="6594"/>
      <sheetData sheetId="6595"/>
      <sheetData sheetId="6596"/>
      <sheetData sheetId="6597"/>
      <sheetData sheetId="6598"/>
      <sheetData sheetId="6599"/>
      <sheetData sheetId="6600"/>
      <sheetData sheetId="6601"/>
      <sheetData sheetId="6602"/>
      <sheetData sheetId="6603"/>
      <sheetData sheetId="6604"/>
      <sheetData sheetId="6605"/>
      <sheetData sheetId="6606"/>
      <sheetData sheetId="6607"/>
      <sheetData sheetId="6608"/>
      <sheetData sheetId="6609"/>
      <sheetData sheetId="6610"/>
      <sheetData sheetId="6611"/>
      <sheetData sheetId="6612"/>
      <sheetData sheetId="6613"/>
      <sheetData sheetId="6614"/>
      <sheetData sheetId="6615"/>
      <sheetData sheetId="6616"/>
      <sheetData sheetId="6617"/>
      <sheetData sheetId="6618"/>
      <sheetData sheetId="6619"/>
      <sheetData sheetId="6620"/>
      <sheetData sheetId="6621"/>
      <sheetData sheetId="6622"/>
      <sheetData sheetId="6623"/>
      <sheetData sheetId="6624"/>
      <sheetData sheetId="6625"/>
      <sheetData sheetId="6626"/>
      <sheetData sheetId="6627"/>
      <sheetData sheetId="6628"/>
      <sheetData sheetId="6629"/>
      <sheetData sheetId="6630"/>
      <sheetData sheetId="6631"/>
      <sheetData sheetId="6632"/>
      <sheetData sheetId="6633"/>
      <sheetData sheetId="6634"/>
      <sheetData sheetId="6635"/>
      <sheetData sheetId="6636"/>
      <sheetData sheetId="6637"/>
      <sheetData sheetId="6638"/>
      <sheetData sheetId="6639"/>
      <sheetData sheetId="6640"/>
      <sheetData sheetId="6641"/>
      <sheetData sheetId="6642"/>
      <sheetData sheetId="6643"/>
      <sheetData sheetId="6644"/>
      <sheetData sheetId="6645"/>
      <sheetData sheetId="6646"/>
      <sheetData sheetId="6647"/>
      <sheetData sheetId="6648"/>
      <sheetData sheetId="6649"/>
      <sheetData sheetId="6650"/>
      <sheetData sheetId="6651"/>
      <sheetData sheetId="6652"/>
      <sheetData sheetId="6653"/>
      <sheetData sheetId="6654"/>
      <sheetData sheetId="6655"/>
      <sheetData sheetId="6656"/>
      <sheetData sheetId="6657"/>
      <sheetData sheetId="6658"/>
      <sheetData sheetId="6659"/>
      <sheetData sheetId="6660"/>
      <sheetData sheetId="6661"/>
      <sheetData sheetId="6662"/>
      <sheetData sheetId="6663"/>
      <sheetData sheetId="6664"/>
      <sheetData sheetId="6665"/>
      <sheetData sheetId="6666"/>
      <sheetData sheetId="6667"/>
      <sheetData sheetId="6668"/>
      <sheetData sheetId="6669"/>
      <sheetData sheetId="6670"/>
      <sheetData sheetId="6671"/>
      <sheetData sheetId="6672"/>
      <sheetData sheetId="6673"/>
      <sheetData sheetId="6674"/>
      <sheetData sheetId="6675"/>
      <sheetData sheetId="6676"/>
      <sheetData sheetId="6677"/>
      <sheetData sheetId="6678"/>
      <sheetData sheetId="6679"/>
      <sheetData sheetId="6680"/>
      <sheetData sheetId="6681"/>
      <sheetData sheetId="6682"/>
      <sheetData sheetId="6683"/>
      <sheetData sheetId="6684"/>
      <sheetData sheetId="6685"/>
      <sheetData sheetId="6686"/>
      <sheetData sheetId="6687"/>
      <sheetData sheetId="6688"/>
      <sheetData sheetId="6689"/>
      <sheetData sheetId="6690"/>
      <sheetData sheetId="6691"/>
      <sheetData sheetId="6692"/>
      <sheetData sheetId="6693"/>
      <sheetData sheetId="6694"/>
      <sheetData sheetId="6695"/>
      <sheetData sheetId="6696"/>
      <sheetData sheetId="6697"/>
      <sheetData sheetId="6698"/>
      <sheetData sheetId="6699"/>
      <sheetData sheetId="6700"/>
      <sheetData sheetId="6701"/>
      <sheetData sheetId="6702"/>
      <sheetData sheetId="6703"/>
      <sheetData sheetId="6704"/>
      <sheetData sheetId="6705"/>
      <sheetData sheetId="6706"/>
      <sheetData sheetId="6707"/>
      <sheetData sheetId="6708"/>
      <sheetData sheetId="6709"/>
      <sheetData sheetId="6710"/>
      <sheetData sheetId="6711"/>
      <sheetData sheetId="6712"/>
      <sheetData sheetId="6713"/>
      <sheetData sheetId="6714"/>
      <sheetData sheetId="6715"/>
      <sheetData sheetId="6716"/>
      <sheetData sheetId="6717"/>
      <sheetData sheetId="6718"/>
      <sheetData sheetId="6719"/>
      <sheetData sheetId="6720"/>
      <sheetData sheetId="6721"/>
      <sheetData sheetId="6722"/>
      <sheetData sheetId="6723"/>
      <sheetData sheetId="6724"/>
      <sheetData sheetId="6725"/>
      <sheetData sheetId="6726"/>
      <sheetData sheetId="6727"/>
      <sheetData sheetId="6728"/>
      <sheetData sheetId="6729"/>
      <sheetData sheetId="6730"/>
      <sheetData sheetId="6731"/>
      <sheetData sheetId="6732"/>
      <sheetData sheetId="6733"/>
      <sheetData sheetId="6734"/>
      <sheetData sheetId="6735"/>
      <sheetData sheetId="6736"/>
      <sheetData sheetId="6737"/>
      <sheetData sheetId="6738"/>
      <sheetData sheetId="6739"/>
      <sheetData sheetId="6740"/>
      <sheetData sheetId="6741"/>
      <sheetData sheetId="6742"/>
      <sheetData sheetId="6743"/>
      <sheetData sheetId="6744"/>
      <sheetData sheetId="6745"/>
      <sheetData sheetId="6746"/>
      <sheetData sheetId="6747"/>
      <sheetData sheetId="6748"/>
      <sheetData sheetId="6749"/>
      <sheetData sheetId="6750"/>
      <sheetData sheetId="6751"/>
      <sheetData sheetId="6752"/>
      <sheetData sheetId="6753"/>
      <sheetData sheetId="6754"/>
      <sheetData sheetId="6755"/>
      <sheetData sheetId="6756"/>
      <sheetData sheetId="6757"/>
      <sheetData sheetId="6758"/>
      <sheetData sheetId="6759"/>
      <sheetData sheetId="6760"/>
      <sheetData sheetId="6761"/>
      <sheetData sheetId="6762"/>
      <sheetData sheetId="6763"/>
      <sheetData sheetId="6764"/>
      <sheetData sheetId="6765"/>
      <sheetData sheetId="6766"/>
      <sheetData sheetId="6767"/>
      <sheetData sheetId="6768"/>
      <sheetData sheetId="6769"/>
      <sheetData sheetId="6770"/>
      <sheetData sheetId="6771"/>
      <sheetData sheetId="6772"/>
      <sheetData sheetId="6773"/>
      <sheetData sheetId="6774"/>
      <sheetData sheetId="6775"/>
      <sheetData sheetId="6776"/>
      <sheetData sheetId="6777"/>
      <sheetData sheetId="6778"/>
      <sheetData sheetId="6779"/>
      <sheetData sheetId="6780"/>
      <sheetData sheetId="6781"/>
      <sheetData sheetId="6782"/>
      <sheetData sheetId="6783"/>
      <sheetData sheetId="6784"/>
      <sheetData sheetId="6785"/>
      <sheetData sheetId="6786"/>
      <sheetData sheetId="6787"/>
      <sheetData sheetId="6788"/>
      <sheetData sheetId="6789"/>
      <sheetData sheetId="6790"/>
      <sheetData sheetId="6791"/>
      <sheetData sheetId="6792"/>
      <sheetData sheetId="6793"/>
      <sheetData sheetId="6794"/>
      <sheetData sheetId="6795"/>
      <sheetData sheetId="6796"/>
      <sheetData sheetId="6797"/>
      <sheetData sheetId="6798"/>
      <sheetData sheetId="6799"/>
      <sheetData sheetId="6800"/>
      <sheetData sheetId="6801"/>
      <sheetData sheetId="6802"/>
      <sheetData sheetId="6803"/>
      <sheetData sheetId="6804"/>
      <sheetData sheetId="6805"/>
      <sheetData sheetId="6806"/>
      <sheetData sheetId="6807"/>
      <sheetData sheetId="6808"/>
      <sheetData sheetId="6809"/>
      <sheetData sheetId="6810"/>
      <sheetData sheetId="6811"/>
      <sheetData sheetId="6812"/>
      <sheetData sheetId="6813"/>
      <sheetData sheetId="6814"/>
      <sheetData sheetId="6815"/>
      <sheetData sheetId="6816"/>
      <sheetData sheetId="6817"/>
      <sheetData sheetId="6818"/>
      <sheetData sheetId="6819"/>
      <sheetData sheetId="6820"/>
      <sheetData sheetId="6821"/>
      <sheetData sheetId="6822"/>
      <sheetData sheetId="6823"/>
      <sheetData sheetId="6824"/>
      <sheetData sheetId="6825"/>
      <sheetData sheetId="6826"/>
      <sheetData sheetId="6827"/>
      <sheetData sheetId="6828"/>
      <sheetData sheetId="6829"/>
      <sheetData sheetId="6830"/>
      <sheetData sheetId="6831"/>
      <sheetData sheetId="6832"/>
      <sheetData sheetId="6833"/>
      <sheetData sheetId="6834"/>
      <sheetData sheetId="6835"/>
      <sheetData sheetId="6836"/>
      <sheetData sheetId="6837"/>
      <sheetData sheetId="6838">
        <row r="29">
          <cell r="D29" t="str">
            <v>&lt;5</v>
          </cell>
        </row>
      </sheetData>
      <sheetData sheetId="6839"/>
      <sheetData sheetId="6840"/>
      <sheetData sheetId="6841"/>
      <sheetData sheetId="6842"/>
      <sheetData sheetId="6843"/>
      <sheetData sheetId="6844"/>
      <sheetData sheetId="6845"/>
      <sheetData sheetId="6846"/>
      <sheetData sheetId="6847"/>
      <sheetData sheetId="6848"/>
      <sheetData sheetId="6849"/>
      <sheetData sheetId="6850"/>
      <sheetData sheetId="6851"/>
      <sheetData sheetId="6852"/>
      <sheetData sheetId="6853"/>
      <sheetData sheetId="6854"/>
      <sheetData sheetId="6855"/>
      <sheetData sheetId="6856"/>
      <sheetData sheetId="6857"/>
      <sheetData sheetId="6858"/>
      <sheetData sheetId="6859"/>
      <sheetData sheetId="6860"/>
      <sheetData sheetId="6861"/>
      <sheetData sheetId="6862"/>
      <sheetData sheetId="6863"/>
      <sheetData sheetId="6864"/>
      <sheetData sheetId="6865"/>
      <sheetData sheetId="6866"/>
      <sheetData sheetId="6867"/>
      <sheetData sheetId="6868"/>
      <sheetData sheetId="6869"/>
      <sheetData sheetId="6870"/>
      <sheetData sheetId="6871"/>
      <sheetData sheetId="6872"/>
      <sheetData sheetId="6873"/>
      <sheetData sheetId="6874"/>
      <sheetData sheetId="6875"/>
      <sheetData sheetId="6876"/>
      <sheetData sheetId="6877"/>
      <sheetData sheetId="6878"/>
      <sheetData sheetId="6879"/>
      <sheetData sheetId="6880"/>
      <sheetData sheetId="6881"/>
      <sheetData sheetId="6882">
        <row r="17">
          <cell r="K17" t="str">
            <v>&lt;1</v>
          </cell>
        </row>
      </sheetData>
      <sheetData sheetId="6883"/>
      <sheetData sheetId="6884"/>
      <sheetData sheetId="6885"/>
      <sheetData sheetId="6886"/>
      <sheetData sheetId="6887"/>
      <sheetData sheetId="6888"/>
      <sheetData sheetId="6889"/>
      <sheetData sheetId="6890"/>
      <sheetData sheetId="6891"/>
      <sheetData sheetId="6892"/>
      <sheetData sheetId="6893"/>
      <sheetData sheetId="6894"/>
      <sheetData sheetId="6895"/>
      <sheetData sheetId="6896"/>
      <sheetData sheetId="6897"/>
      <sheetData sheetId="6898"/>
      <sheetData sheetId="6899"/>
      <sheetData sheetId="6900"/>
      <sheetData sheetId="6901"/>
      <sheetData sheetId="6902"/>
      <sheetData sheetId="6903"/>
      <sheetData sheetId="6904"/>
      <sheetData sheetId="6905"/>
      <sheetData sheetId="6906"/>
      <sheetData sheetId="6907"/>
      <sheetData sheetId="6908"/>
      <sheetData sheetId="6909"/>
      <sheetData sheetId="6910"/>
      <sheetData sheetId="6911"/>
      <sheetData sheetId="6912"/>
      <sheetData sheetId="6913">
        <row r="110">
          <cell r="L110">
            <v>92556</v>
          </cell>
        </row>
      </sheetData>
      <sheetData sheetId="6914"/>
      <sheetData sheetId="6915"/>
      <sheetData sheetId="6916"/>
      <sheetData sheetId="6917"/>
      <sheetData sheetId="6918"/>
      <sheetData sheetId="6919"/>
      <sheetData sheetId="6920"/>
      <sheetData sheetId="6921"/>
      <sheetData sheetId="6922"/>
      <sheetData sheetId="6923"/>
      <sheetData sheetId="6924"/>
      <sheetData sheetId="6925"/>
      <sheetData sheetId="6926"/>
      <sheetData sheetId="6927"/>
      <sheetData sheetId="6928"/>
      <sheetData sheetId="6929"/>
      <sheetData sheetId="6930"/>
      <sheetData sheetId="6931"/>
      <sheetData sheetId="6932"/>
      <sheetData sheetId="6933"/>
      <sheetData sheetId="6934"/>
      <sheetData sheetId="6935"/>
      <sheetData sheetId="6936"/>
      <sheetData sheetId="6937"/>
      <sheetData sheetId="6938"/>
      <sheetData sheetId="6939"/>
      <sheetData sheetId="6940"/>
      <sheetData sheetId="6941"/>
      <sheetData sheetId="6942"/>
      <sheetData sheetId="6943"/>
      <sheetData sheetId="6944"/>
      <sheetData sheetId="6945"/>
      <sheetData sheetId="6946"/>
      <sheetData sheetId="6947"/>
      <sheetData sheetId="6948"/>
      <sheetData sheetId="6949"/>
      <sheetData sheetId="6950"/>
      <sheetData sheetId="6951"/>
      <sheetData sheetId="6952"/>
      <sheetData sheetId="6953"/>
      <sheetData sheetId="6954"/>
      <sheetData sheetId="6955"/>
      <sheetData sheetId="6956"/>
      <sheetData sheetId="6957"/>
      <sheetData sheetId="6958"/>
      <sheetData sheetId="6959"/>
      <sheetData sheetId="6960"/>
      <sheetData sheetId="6961"/>
      <sheetData sheetId="6962"/>
      <sheetData sheetId="6963"/>
      <sheetData sheetId="6964"/>
      <sheetData sheetId="6965"/>
      <sheetData sheetId="6966"/>
      <sheetData sheetId="6967"/>
      <sheetData sheetId="6968"/>
      <sheetData sheetId="6969"/>
      <sheetData sheetId="6970"/>
      <sheetData sheetId="6971"/>
      <sheetData sheetId="6972"/>
      <sheetData sheetId="6973"/>
      <sheetData sheetId="6974"/>
      <sheetData sheetId="6975"/>
      <sheetData sheetId="6976"/>
      <sheetData sheetId="6977"/>
      <sheetData sheetId="6978"/>
      <sheetData sheetId="6979"/>
      <sheetData sheetId="6980"/>
      <sheetData sheetId="6981"/>
      <sheetData sheetId="6982"/>
      <sheetData sheetId="6983"/>
      <sheetData sheetId="6984"/>
      <sheetData sheetId="6985"/>
      <sheetData sheetId="6986"/>
      <sheetData sheetId="6987"/>
      <sheetData sheetId="6988"/>
      <sheetData sheetId="6989"/>
      <sheetData sheetId="6990"/>
      <sheetData sheetId="6991"/>
      <sheetData sheetId="6992"/>
      <sheetData sheetId="6993"/>
      <sheetData sheetId="6994"/>
      <sheetData sheetId="6995"/>
      <sheetData sheetId="6996"/>
      <sheetData sheetId="6997"/>
      <sheetData sheetId="6998"/>
      <sheetData sheetId="6999"/>
      <sheetData sheetId="7000"/>
      <sheetData sheetId="7001"/>
      <sheetData sheetId="7002"/>
      <sheetData sheetId="7003"/>
      <sheetData sheetId="7004"/>
      <sheetData sheetId="7005"/>
      <sheetData sheetId="7006"/>
      <sheetData sheetId="7007"/>
      <sheetData sheetId="7008"/>
      <sheetData sheetId="7009"/>
      <sheetData sheetId="7010"/>
      <sheetData sheetId="7011"/>
      <sheetData sheetId="7012"/>
      <sheetData sheetId="7013"/>
      <sheetData sheetId="7014"/>
      <sheetData sheetId="7015"/>
      <sheetData sheetId="7016"/>
      <sheetData sheetId="7017"/>
      <sheetData sheetId="7018"/>
      <sheetData sheetId="7019"/>
      <sheetData sheetId="7020"/>
      <sheetData sheetId="7021"/>
      <sheetData sheetId="7022"/>
      <sheetData sheetId="7023" refreshError="1"/>
      <sheetData sheetId="7024" refreshError="1"/>
      <sheetData sheetId="7025" refreshError="1"/>
      <sheetData sheetId="7026" refreshError="1"/>
      <sheetData sheetId="7027" refreshError="1"/>
      <sheetData sheetId="7028" refreshError="1"/>
      <sheetData sheetId="7029" refreshError="1"/>
      <sheetData sheetId="7030" refreshError="1"/>
      <sheetData sheetId="7031" refreshError="1"/>
      <sheetData sheetId="7032" refreshError="1"/>
      <sheetData sheetId="7033" refreshError="1"/>
      <sheetData sheetId="7034" refreshError="1"/>
      <sheetData sheetId="7035" refreshError="1"/>
      <sheetData sheetId="7036" refreshError="1"/>
      <sheetData sheetId="7037" refreshError="1"/>
      <sheetData sheetId="7038" refreshError="1"/>
      <sheetData sheetId="7039" refreshError="1"/>
      <sheetData sheetId="7040" refreshError="1"/>
      <sheetData sheetId="7041" refreshError="1"/>
      <sheetData sheetId="7042" refreshError="1"/>
      <sheetData sheetId="7043" refreshError="1"/>
      <sheetData sheetId="7044" refreshError="1"/>
      <sheetData sheetId="7045" refreshError="1"/>
      <sheetData sheetId="7046" refreshError="1"/>
      <sheetData sheetId="7047" refreshError="1"/>
      <sheetData sheetId="7048" refreshError="1"/>
      <sheetData sheetId="7049" refreshError="1"/>
      <sheetData sheetId="7050"/>
      <sheetData sheetId="7051"/>
      <sheetData sheetId="7052" refreshError="1"/>
      <sheetData sheetId="7053"/>
      <sheetData sheetId="7054"/>
      <sheetData sheetId="7055"/>
      <sheetData sheetId="7056"/>
      <sheetData sheetId="7057"/>
      <sheetData sheetId="7058">
        <row r="110">
          <cell r="L110">
            <v>0</v>
          </cell>
        </row>
      </sheetData>
      <sheetData sheetId="7059"/>
      <sheetData sheetId="7060"/>
      <sheetData sheetId="7061"/>
      <sheetData sheetId="7062"/>
      <sheetData sheetId="7063"/>
      <sheetData sheetId="7064"/>
      <sheetData sheetId="7065"/>
      <sheetData sheetId="7066"/>
      <sheetData sheetId="7067"/>
      <sheetData sheetId="7068"/>
      <sheetData sheetId="7069"/>
      <sheetData sheetId="7070"/>
      <sheetData sheetId="7071"/>
      <sheetData sheetId="7072"/>
      <sheetData sheetId="7073"/>
      <sheetData sheetId="7074"/>
      <sheetData sheetId="7075"/>
      <sheetData sheetId="7076"/>
      <sheetData sheetId="7077"/>
      <sheetData sheetId="7078"/>
      <sheetData sheetId="7079"/>
      <sheetData sheetId="7080"/>
      <sheetData sheetId="7081"/>
      <sheetData sheetId="7082"/>
      <sheetData sheetId="7083"/>
      <sheetData sheetId="7084"/>
      <sheetData sheetId="7085"/>
      <sheetData sheetId="7086"/>
      <sheetData sheetId="7087"/>
      <sheetData sheetId="7088"/>
      <sheetData sheetId="7089"/>
      <sheetData sheetId="7090"/>
      <sheetData sheetId="7091"/>
      <sheetData sheetId="7092"/>
      <sheetData sheetId="7093"/>
      <sheetData sheetId="7094"/>
      <sheetData sheetId="7095"/>
      <sheetData sheetId="7096"/>
      <sheetData sheetId="7097"/>
      <sheetData sheetId="7098"/>
      <sheetData sheetId="7099" refreshError="1"/>
      <sheetData sheetId="7100" refreshError="1"/>
      <sheetData sheetId="7101" refreshError="1"/>
      <sheetData sheetId="7102" refreshError="1"/>
      <sheetData sheetId="7103" refreshError="1"/>
      <sheetData sheetId="7104" refreshError="1"/>
      <sheetData sheetId="7105" refreshError="1"/>
      <sheetData sheetId="7106" refreshError="1"/>
      <sheetData sheetId="7107" refreshError="1"/>
      <sheetData sheetId="7108" refreshError="1"/>
      <sheetData sheetId="7109" refreshError="1"/>
      <sheetData sheetId="7110" refreshError="1"/>
      <sheetData sheetId="7111" refreshError="1"/>
      <sheetData sheetId="7112" refreshError="1"/>
      <sheetData sheetId="7113" refreshError="1"/>
      <sheetData sheetId="7114" refreshError="1"/>
      <sheetData sheetId="7115" refreshError="1"/>
      <sheetData sheetId="7116" refreshError="1"/>
      <sheetData sheetId="7117" refreshError="1"/>
      <sheetData sheetId="7118"/>
      <sheetData sheetId="7119"/>
      <sheetData sheetId="7120"/>
      <sheetData sheetId="7121"/>
      <sheetData sheetId="7122"/>
      <sheetData sheetId="7123"/>
      <sheetData sheetId="7124"/>
      <sheetData sheetId="7125"/>
      <sheetData sheetId="7126"/>
      <sheetData sheetId="7127"/>
      <sheetData sheetId="7128" refreshError="1"/>
      <sheetData sheetId="7129" refreshError="1"/>
      <sheetData sheetId="7130" refreshError="1"/>
      <sheetData sheetId="7131" refreshError="1"/>
      <sheetData sheetId="7132" refreshError="1"/>
      <sheetData sheetId="7133" refreshError="1"/>
      <sheetData sheetId="7134" refreshError="1"/>
      <sheetData sheetId="7135" refreshError="1"/>
      <sheetData sheetId="7136" refreshError="1"/>
      <sheetData sheetId="7137" refreshError="1"/>
      <sheetData sheetId="7138" refreshError="1"/>
      <sheetData sheetId="7139" refreshError="1"/>
      <sheetData sheetId="7140" refreshError="1"/>
      <sheetData sheetId="7141"/>
      <sheetData sheetId="7142" refreshError="1"/>
      <sheetData sheetId="7143" refreshError="1"/>
      <sheetData sheetId="7144" refreshError="1"/>
      <sheetData sheetId="7145" refreshError="1"/>
      <sheetData sheetId="7146" refreshError="1"/>
      <sheetData sheetId="7147" refreshError="1"/>
      <sheetData sheetId="7148" refreshError="1"/>
      <sheetData sheetId="7149" refreshError="1"/>
      <sheetData sheetId="7150">
        <row r="1">
          <cell r="F1"/>
        </row>
      </sheetData>
      <sheetData sheetId="7151"/>
      <sheetData sheetId="7152"/>
      <sheetData sheetId="7153"/>
      <sheetData sheetId="7154"/>
      <sheetData sheetId="7155">
        <row r="2">
          <cell r="F2" t="str">
            <v>C/PARTIDA</v>
          </cell>
        </row>
      </sheetData>
      <sheetData sheetId="7156"/>
      <sheetData sheetId="7157"/>
      <sheetData sheetId="7158"/>
      <sheetData sheetId="7159"/>
      <sheetData sheetId="7160" refreshError="1"/>
      <sheetData sheetId="7161" refreshError="1"/>
      <sheetData sheetId="7162" refreshError="1"/>
      <sheetData sheetId="7163" refreshError="1"/>
      <sheetData sheetId="7164" refreshError="1"/>
      <sheetData sheetId="7165" refreshError="1"/>
      <sheetData sheetId="7166" refreshError="1"/>
      <sheetData sheetId="7167"/>
      <sheetData sheetId="7168" refreshError="1"/>
      <sheetData sheetId="7169" refreshError="1"/>
      <sheetData sheetId="7170" refreshError="1"/>
      <sheetData sheetId="7171" refreshError="1"/>
      <sheetData sheetId="717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Mapa Imobilizado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  <sheetName val="5.6.07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  <sheetName val="set-up"/>
      <sheetName val="Base_Un"/>
      <sheetName val="(Suporte) Fórmulas"/>
      <sheetName val="Quarters"/>
      <sheetName val="oldSEG"/>
      <sheetName val="Débito_Pis_Cofins_"/>
      <sheetName val="Consolidated_Month_Trend"/>
      <sheetName val="Consolidated_Month_VHC"/>
      <sheetName val="Consolidated_Month_Trend+VHC"/>
      <sheetName val="Consolidated_Year_Trend"/>
      <sheetName val="Consolidated_Year_VHC"/>
      <sheetName val="Consolidated_Year_Trend+VHC"/>
      <sheetName val="2019_Consolidated"/>
      <sheetName val="2019_VHC"/>
      <sheetName val="B2019_Consolidated"/>
      <sheetName val="2018_Consolidated"/>
      <sheetName val="2019_Flash"/>
      <sheetName val="Máscara_-_BP"/>
      <sheetName val="Máscara_-_LY"/>
      <sheetName val="Máscara_-_YTD"/>
      <sheetName val="Consolidated_Quarter"/>
      <sheetName val="Máscara_-_Q2"/>
      <sheetName val="Máscara_-_BP_Q2"/>
      <sheetName val="Máscara_-_LY_Q2"/>
      <sheetName val="exchange_rate_chart"/>
      <sheetName val="(Suporte)_Fórmulas"/>
      <sheetName val="imob custo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7"/>
  <sheetViews>
    <sheetView showGridLines="0" zoomScale="80" zoomScaleNormal="80" workbookViewId="0">
      <selection activeCell="D8" sqref="D8:V8"/>
    </sheetView>
  </sheetViews>
  <sheetFormatPr defaultColWidth="15.7265625" defaultRowHeight="14.5" x14ac:dyDescent="0.35"/>
  <cols>
    <col min="1" max="1" width="1.7265625" style="277" customWidth="1"/>
    <col min="2" max="2" width="45.7265625" style="277" customWidth="1"/>
    <col min="3" max="3" width="1.1796875" customWidth="1"/>
    <col min="4" max="4" width="15.7265625" customWidth="1"/>
    <col min="5" max="5" width="1.1796875" customWidth="1"/>
    <col min="6" max="6" width="15.7265625" customWidth="1"/>
    <col min="7" max="7" width="1.1796875" customWidth="1"/>
    <col min="8" max="8" width="15.7265625" customWidth="1"/>
    <col min="9" max="9" width="1.1796875" customWidth="1"/>
    <col min="10" max="10" width="15.7265625" customWidth="1"/>
    <col min="11" max="11" width="1.1796875" customWidth="1"/>
    <col min="12" max="12" width="15.7265625" customWidth="1"/>
    <col min="13" max="13" width="1.1796875" customWidth="1"/>
    <col min="14" max="14" width="15.7265625" customWidth="1"/>
    <col min="15" max="15" width="1.1796875" customWidth="1"/>
    <col min="16" max="16" width="15.7265625" customWidth="1"/>
    <col min="17" max="17" width="1.1796875" customWidth="1"/>
    <col min="18" max="18" width="15.7265625" customWidth="1"/>
    <col min="19" max="19" width="1.26953125" customWidth="1"/>
    <col min="20" max="20" width="15.7265625" customWidth="1"/>
    <col min="21" max="21" width="1.26953125" customWidth="1"/>
    <col min="22" max="22" width="15.7265625" customWidth="1"/>
    <col min="23" max="16384" width="15.7265625" style="277"/>
  </cols>
  <sheetData>
    <row r="1" spans="1:22" s="257" customFormat="1" ht="12" customHeight="1" x14ac:dyDescent="0.25">
      <c r="A1" s="256" t="s">
        <v>242</v>
      </c>
      <c r="C1" s="235"/>
      <c r="D1" s="258"/>
      <c r="E1" s="235"/>
      <c r="F1" s="258"/>
      <c r="G1" s="235"/>
      <c r="H1" s="258"/>
      <c r="I1" s="235"/>
      <c r="J1" s="258"/>
      <c r="K1" s="235"/>
      <c r="L1" s="258"/>
      <c r="M1" s="235"/>
      <c r="N1" s="258"/>
      <c r="O1" s="235"/>
      <c r="P1" s="258"/>
      <c r="Q1" s="235"/>
      <c r="R1" s="258"/>
      <c r="S1" s="235"/>
      <c r="T1" s="258"/>
      <c r="U1" s="235"/>
      <c r="V1" s="258"/>
    </row>
    <row r="2" spans="1:22" s="257" customFormat="1" ht="15" customHeight="1" x14ac:dyDescent="0.25">
      <c r="A2" s="256"/>
      <c r="B2" s="311" t="s">
        <v>24</v>
      </c>
      <c r="C2" s="235"/>
      <c r="D2" s="258"/>
      <c r="E2" s="235"/>
      <c r="F2" s="258"/>
      <c r="G2" s="235"/>
      <c r="H2" s="258"/>
      <c r="I2" s="235"/>
      <c r="J2" s="258"/>
      <c r="K2" s="235"/>
      <c r="L2" s="258"/>
      <c r="M2" s="235"/>
      <c r="N2" s="258"/>
      <c r="O2" s="235"/>
      <c r="P2" s="258"/>
      <c r="Q2" s="235"/>
      <c r="R2" s="258"/>
      <c r="S2" s="235"/>
      <c r="T2" s="258"/>
      <c r="U2" s="235"/>
      <c r="V2" s="258"/>
    </row>
    <row r="3" spans="1:22" s="257" customFormat="1" ht="10" customHeight="1" x14ac:dyDescent="0.25">
      <c r="A3" s="256"/>
      <c r="B3" s="228"/>
      <c r="C3" s="235"/>
      <c r="D3" s="258"/>
      <c r="E3" s="235"/>
      <c r="F3" s="258"/>
      <c r="G3" s="235"/>
      <c r="H3" s="258"/>
      <c r="I3" s="235"/>
      <c r="J3" s="258"/>
      <c r="K3" s="235"/>
      <c r="L3" s="258"/>
      <c r="M3" s="235"/>
      <c r="N3" s="258"/>
      <c r="O3" s="235"/>
      <c r="P3" s="258"/>
      <c r="Q3" s="235"/>
      <c r="R3" s="258"/>
      <c r="S3" s="235"/>
      <c r="T3" s="258"/>
      <c r="U3" s="235"/>
      <c r="V3" s="258"/>
    </row>
    <row r="4" spans="1:22" s="257" customFormat="1" ht="15" customHeight="1" x14ac:dyDescent="0.25">
      <c r="A4" s="256"/>
      <c r="B4" s="312" t="s">
        <v>243</v>
      </c>
      <c r="C4" s="235"/>
      <c r="D4" s="258"/>
      <c r="E4" s="235"/>
      <c r="F4" s="258"/>
      <c r="G4" s="235"/>
      <c r="H4" s="258"/>
      <c r="I4" s="235"/>
      <c r="J4" s="258"/>
      <c r="K4" s="235"/>
      <c r="L4" s="258"/>
      <c r="M4" s="235"/>
      <c r="N4" s="258"/>
      <c r="O4" s="235"/>
      <c r="P4" s="258"/>
      <c r="Q4" s="235"/>
      <c r="R4" s="258"/>
      <c r="S4" s="235"/>
      <c r="T4" s="258"/>
      <c r="U4" s="235"/>
      <c r="V4" s="258"/>
    </row>
    <row r="5" spans="1:22" s="257" customFormat="1" ht="15" customHeight="1" x14ac:dyDescent="0.25">
      <c r="A5" s="256"/>
      <c r="B5" s="313" t="s">
        <v>216</v>
      </c>
      <c r="C5" s="235"/>
      <c r="D5" s="258"/>
      <c r="E5" s="235"/>
      <c r="F5" s="258"/>
      <c r="G5" s="235"/>
      <c r="H5" s="258"/>
      <c r="I5" s="235"/>
      <c r="J5" s="258"/>
      <c r="K5" s="235"/>
      <c r="L5" s="258"/>
      <c r="M5" s="235"/>
      <c r="N5" s="258"/>
      <c r="O5" s="235"/>
      <c r="P5" s="258"/>
      <c r="Q5" s="235"/>
      <c r="R5" s="258"/>
      <c r="S5" s="235"/>
      <c r="T5" s="258"/>
      <c r="U5" s="235"/>
      <c r="V5" s="258"/>
    </row>
    <row r="6" spans="1:22" s="257" customFormat="1" ht="15" customHeight="1" x14ac:dyDescent="0.25">
      <c r="A6" s="256"/>
      <c r="B6" s="313" t="s">
        <v>331</v>
      </c>
      <c r="C6" s="235"/>
      <c r="D6" s="258"/>
      <c r="E6" s="235"/>
      <c r="F6" s="258"/>
      <c r="G6" s="235"/>
      <c r="H6" s="258"/>
      <c r="I6" s="235"/>
      <c r="J6" s="258"/>
      <c r="K6" s="235"/>
      <c r="L6" s="258"/>
      <c r="M6" s="235"/>
      <c r="N6" s="258"/>
      <c r="O6" s="235"/>
      <c r="P6" s="258"/>
      <c r="Q6" s="235"/>
      <c r="R6" s="258"/>
      <c r="S6" s="235"/>
      <c r="T6" s="258"/>
      <c r="U6" s="235"/>
      <c r="V6" s="258"/>
    </row>
    <row r="7" spans="1:22" s="257" customFormat="1" ht="12" customHeight="1" x14ac:dyDescent="0.25">
      <c r="A7" s="256"/>
      <c r="C7" s="235"/>
      <c r="D7" s="258"/>
      <c r="E7" s="235"/>
      <c r="F7" s="258"/>
      <c r="G7" s="235"/>
      <c r="H7" s="258"/>
      <c r="I7" s="235"/>
      <c r="J7" s="258"/>
      <c r="K7" s="235"/>
      <c r="L7" s="258"/>
      <c r="M7" s="235"/>
      <c r="N7" s="258"/>
      <c r="O7" s="235"/>
      <c r="P7" s="258"/>
      <c r="Q7" s="235"/>
      <c r="R7" s="258"/>
      <c r="S7" s="235"/>
      <c r="T7" s="258"/>
      <c r="U7" s="235"/>
      <c r="V7" s="258"/>
    </row>
    <row r="8" spans="1:22" s="257" customFormat="1" ht="15" customHeight="1" x14ac:dyDescent="0.25">
      <c r="A8" s="256"/>
      <c r="C8" s="259"/>
      <c r="D8" s="385" t="s">
        <v>355</v>
      </c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</row>
    <row r="9" spans="1:22" s="257" customFormat="1" ht="15" customHeight="1" x14ac:dyDescent="0.25">
      <c r="A9" s="256"/>
      <c r="B9" s="260"/>
      <c r="C9" s="235"/>
      <c r="D9" s="242"/>
      <c r="E9" s="235"/>
      <c r="F9" s="242"/>
      <c r="G9" s="235"/>
      <c r="H9" s="242"/>
      <c r="I9" s="235"/>
      <c r="J9" s="242"/>
      <c r="K9" s="235"/>
      <c r="L9" s="242"/>
      <c r="M9" s="235"/>
      <c r="N9" s="242"/>
      <c r="O9" s="235"/>
      <c r="P9" s="242"/>
      <c r="Q9" s="235"/>
      <c r="R9" s="242"/>
      <c r="S9" s="235"/>
      <c r="T9" s="242"/>
      <c r="U9" s="235"/>
      <c r="V9" s="242"/>
    </row>
    <row r="10" spans="1:22" s="230" customFormat="1" ht="15" customHeight="1" x14ac:dyDescent="0.25">
      <c r="A10" s="261"/>
      <c r="C10" s="231"/>
      <c r="D10" s="315" t="s">
        <v>376</v>
      </c>
      <c r="E10" s="231"/>
      <c r="F10" s="315" t="s">
        <v>371</v>
      </c>
      <c r="G10" s="231"/>
      <c r="H10" s="315" t="s">
        <v>367</v>
      </c>
      <c r="I10" s="231"/>
      <c r="J10" s="315" t="s">
        <v>356</v>
      </c>
      <c r="K10" s="231"/>
      <c r="L10" s="315" t="s">
        <v>352</v>
      </c>
      <c r="M10" s="231"/>
      <c r="N10" s="315" t="s">
        <v>350</v>
      </c>
      <c r="O10" s="231"/>
      <c r="P10" s="315" t="s">
        <v>337</v>
      </c>
      <c r="Q10" s="231"/>
      <c r="R10" s="315" t="s">
        <v>318</v>
      </c>
      <c r="S10" s="231"/>
      <c r="T10" s="315" t="s">
        <v>244</v>
      </c>
      <c r="U10" s="231"/>
      <c r="V10" s="315" t="s">
        <v>329</v>
      </c>
    </row>
    <row r="11" spans="1:22" s="230" customFormat="1" ht="15" customHeight="1" x14ac:dyDescent="0.25">
      <c r="A11" s="261"/>
      <c r="B11" s="316" t="s">
        <v>245</v>
      </c>
      <c r="C11" s="235"/>
      <c r="D11" s="242"/>
      <c r="E11" s="235"/>
      <c r="F11" s="242"/>
      <c r="G11" s="235"/>
      <c r="H11" s="242"/>
      <c r="I11" s="235"/>
      <c r="J11" s="242"/>
      <c r="K11" s="235"/>
      <c r="L11" s="242"/>
      <c r="M11" s="235"/>
      <c r="N11" s="242"/>
      <c r="O11" s="235"/>
      <c r="P11" s="242"/>
      <c r="Q11" s="235"/>
      <c r="R11" s="242"/>
      <c r="S11" s="235"/>
      <c r="T11" s="242"/>
      <c r="U11" s="235"/>
      <c r="V11" s="242"/>
    </row>
    <row r="12" spans="1:22" s="257" customFormat="1" ht="15" customHeight="1" x14ac:dyDescent="0.25">
      <c r="A12" s="256"/>
      <c r="B12" s="317" t="s">
        <v>232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38"/>
      <c r="Q12" s="242"/>
      <c r="R12" s="238"/>
      <c r="S12" s="242"/>
      <c r="T12" s="238"/>
      <c r="U12" s="242"/>
      <c r="V12" s="238"/>
    </row>
    <row r="13" spans="1:22" s="257" customFormat="1" ht="15" customHeight="1" x14ac:dyDescent="0.25">
      <c r="A13" s="256"/>
      <c r="B13" s="318" t="s">
        <v>246</v>
      </c>
      <c r="C13" s="247"/>
      <c r="D13" s="319">
        <v>29937</v>
      </c>
      <c r="E13" s="247"/>
      <c r="F13" s="319">
        <v>50456</v>
      </c>
      <c r="G13" s="247"/>
      <c r="H13" s="319">
        <v>49304</v>
      </c>
      <c r="I13" s="247"/>
      <c r="J13" s="319">
        <v>31915</v>
      </c>
      <c r="K13" s="247"/>
      <c r="L13" s="319">
        <v>44287</v>
      </c>
      <c r="M13" s="247"/>
      <c r="N13" s="319">
        <v>49620</v>
      </c>
      <c r="O13" s="247"/>
      <c r="P13" s="319">
        <v>87468</v>
      </c>
      <c r="Q13" s="247"/>
      <c r="R13" s="319">
        <v>64680</v>
      </c>
      <c r="S13" s="247"/>
      <c r="T13" s="319">
        <v>49606</v>
      </c>
      <c r="U13" s="247"/>
      <c r="V13" s="319">
        <v>45497</v>
      </c>
    </row>
    <row r="14" spans="1:22" s="257" customFormat="1" ht="15" customHeight="1" x14ac:dyDescent="0.25">
      <c r="A14" s="256"/>
      <c r="B14" s="318" t="s">
        <v>343</v>
      </c>
      <c r="C14" s="247"/>
      <c r="D14" s="319">
        <v>4112</v>
      </c>
      <c r="E14" s="247"/>
      <c r="F14" s="319">
        <v>9920</v>
      </c>
      <c r="G14" s="247"/>
      <c r="H14" s="319">
        <v>10940</v>
      </c>
      <c r="I14" s="247"/>
      <c r="J14" s="319">
        <v>11835</v>
      </c>
      <c r="K14" s="247"/>
      <c r="L14" s="319">
        <v>2848</v>
      </c>
      <c r="M14" s="247"/>
      <c r="N14" s="319">
        <v>3703</v>
      </c>
      <c r="O14" s="247"/>
      <c r="P14" s="319">
        <v>0</v>
      </c>
      <c r="Q14" s="247"/>
      <c r="R14" s="319">
        <v>0</v>
      </c>
      <c r="S14" s="247"/>
      <c r="T14" s="319">
        <v>0</v>
      </c>
      <c r="U14" s="247"/>
      <c r="V14" s="319">
        <v>0</v>
      </c>
    </row>
    <row r="15" spans="1:22" s="257" customFormat="1" ht="15" customHeight="1" x14ac:dyDescent="0.25">
      <c r="A15" s="256"/>
      <c r="B15" s="318" t="s">
        <v>247</v>
      </c>
      <c r="C15" s="247"/>
      <c r="D15" s="319">
        <v>140117</v>
      </c>
      <c r="E15" s="247"/>
      <c r="F15" s="319">
        <v>125809</v>
      </c>
      <c r="G15" s="247"/>
      <c r="H15" s="319">
        <v>123333</v>
      </c>
      <c r="I15" s="247"/>
      <c r="J15" s="319">
        <v>113031</v>
      </c>
      <c r="K15" s="247"/>
      <c r="L15" s="319">
        <v>109175</v>
      </c>
      <c r="M15" s="247"/>
      <c r="N15" s="319">
        <v>134999</v>
      </c>
      <c r="O15" s="247"/>
      <c r="P15" s="319">
        <v>95121</v>
      </c>
      <c r="Q15" s="247"/>
      <c r="R15" s="319">
        <v>100296</v>
      </c>
      <c r="S15" s="247"/>
      <c r="T15" s="319">
        <v>62196</v>
      </c>
      <c r="U15" s="247"/>
      <c r="V15" s="319">
        <v>70987</v>
      </c>
    </row>
    <row r="16" spans="1:22" s="257" customFormat="1" ht="15" customHeight="1" x14ac:dyDescent="0.25">
      <c r="A16" s="256"/>
      <c r="B16" s="318" t="s">
        <v>248</v>
      </c>
      <c r="C16" s="247"/>
      <c r="D16" s="319">
        <v>123538</v>
      </c>
      <c r="E16" s="247"/>
      <c r="F16" s="319">
        <v>102196</v>
      </c>
      <c r="G16" s="247"/>
      <c r="H16" s="319">
        <v>112951</v>
      </c>
      <c r="I16" s="247"/>
      <c r="J16" s="319">
        <v>119326</v>
      </c>
      <c r="K16" s="247"/>
      <c r="L16" s="319">
        <v>108545</v>
      </c>
      <c r="M16" s="247"/>
      <c r="N16" s="319">
        <v>93435</v>
      </c>
      <c r="O16" s="247"/>
      <c r="P16" s="319">
        <v>81442</v>
      </c>
      <c r="Q16" s="247"/>
      <c r="R16" s="319">
        <v>61989</v>
      </c>
      <c r="S16" s="247"/>
      <c r="T16" s="319">
        <v>55657</v>
      </c>
      <c r="U16" s="247"/>
      <c r="V16" s="319">
        <v>41211</v>
      </c>
    </row>
    <row r="17" spans="1:23" s="257" customFormat="1" ht="15" customHeight="1" x14ac:dyDescent="0.25">
      <c r="A17" s="256"/>
      <c r="B17" s="318" t="s">
        <v>249</v>
      </c>
      <c r="C17" s="247"/>
      <c r="D17" s="319">
        <v>27919</v>
      </c>
      <c r="E17" s="247"/>
      <c r="F17" s="319">
        <v>30141</v>
      </c>
      <c r="G17" s="247"/>
      <c r="H17" s="319">
        <v>35375</v>
      </c>
      <c r="I17" s="247"/>
      <c r="J17" s="319">
        <v>32996</v>
      </c>
      <c r="K17" s="247"/>
      <c r="L17" s="319">
        <v>26738</v>
      </c>
      <c r="M17" s="247"/>
      <c r="N17" s="319">
        <v>34330</v>
      </c>
      <c r="O17" s="247"/>
      <c r="P17" s="319">
        <v>25226</v>
      </c>
      <c r="Q17" s="247"/>
      <c r="R17" s="319">
        <v>23562</v>
      </c>
      <c r="S17" s="247"/>
      <c r="T17" s="319">
        <v>11581</v>
      </c>
      <c r="U17" s="247"/>
      <c r="V17" s="319">
        <v>15160</v>
      </c>
    </row>
    <row r="18" spans="1:23" s="257" customFormat="1" ht="15" customHeight="1" x14ac:dyDescent="0.25">
      <c r="A18" s="256"/>
      <c r="B18" s="318" t="s">
        <v>250</v>
      </c>
      <c r="C18" s="247"/>
      <c r="D18" s="319">
        <v>40380</v>
      </c>
      <c r="E18" s="247"/>
      <c r="F18" s="319">
        <v>39008</v>
      </c>
      <c r="G18" s="247"/>
      <c r="H18" s="319">
        <v>40400</v>
      </c>
      <c r="I18" s="247"/>
      <c r="J18" s="319">
        <v>39906</v>
      </c>
      <c r="K18" s="247"/>
      <c r="L18" s="319">
        <v>42534</v>
      </c>
      <c r="M18" s="247"/>
      <c r="N18" s="319">
        <v>41125</v>
      </c>
      <c r="O18" s="247"/>
      <c r="P18" s="319">
        <v>32770</v>
      </c>
      <c r="Q18" s="247"/>
      <c r="R18" s="319">
        <v>37139</v>
      </c>
      <c r="S18" s="247"/>
      <c r="T18" s="319">
        <v>41060</v>
      </c>
      <c r="U18" s="247"/>
      <c r="V18" s="319">
        <v>16734</v>
      </c>
    </row>
    <row r="19" spans="1:23" s="257" customFormat="1" ht="15" customHeight="1" x14ac:dyDescent="0.25">
      <c r="A19" s="256"/>
      <c r="B19" s="318" t="s">
        <v>251</v>
      </c>
      <c r="C19" s="247"/>
      <c r="D19" s="320">
        <v>9551</v>
      </c>
      <c r="E19" s="247"/>
      <c r="F19" s="320">
        <v>6909</v>
      </c>
      <c r="G19" s="247"/>
      <c r="H19" s="320">
        <v>7959</v>
      </c>
      <c r="I19" s="247"/>
      <c r="J19" s="320">
        <v>6958</v>
      </c>
      <c r="K19" s="247"/>
      <c r="L19" s="320">
        <v>4256</v>
      </c>
      <c r="M19" s="247"/>
      <c r="N19" s="320">
        <v>5494</v>
      </c>
      <c r="O19" s="247"/>
      <c r="P19" s="320">
        <v>4873</v>
      </c>
      <c r="Q19" s="247"/>
      <c r="R19" s="320">
        <v>2356</v>
      </c>
      <c r="S19" s="247"/>
      <c r="T19" s="320">
        <v>1452</v>
      </c>
      <c r="U19" s="247"/>
      <c r="V19" s="320">
        <v>3484</v>
      </c>
    </row>
    <row r="20" spans="1:23" s="257" customFormat="1" ht="15" customHeight="1" x14ac:dyDescent="0.25">
      <c r="A20" s="256"/>
      <c r="B20" s="260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</row>
    <row r="21" spans="1:23" s="257" customFormat="1" ht="15" customHeight="1" x14ac:dyDescent="0.25">
      <c r="A21" s="256"/>
      <c r="B21" s="317" t="s">
        <v>252</v>
      </c>
      <c r="C21" s="248"/>
      <c r="D21" s="321">
        <v>375554</v>
      </c>
      <c r="E21" s="248"/>
      <c r="F21" s="321">
        <v>364439</v>
      </c>
      <c r="G21" s="248"/>
      <c r="H21" s="321">
        <v>380262</v>
      </c>
      <c r="I21" s="248"/>
      <c r="J21" s="321">
        <v>355967</v>
      </c>
      <c r="K21" s="248"/>
      <c r="L21" s="321">
        <v>338383</v>
      </c>
      <c r="M21" s="248"/>
      <c r="N21" s="321">
        <v>362706</v>
      </c>
      <c r="O21" s="248"/>
      <c r="P21" s="321">
        <v>326900</v>
      </c>
      <c r="Q21" s="248"/>
      <c r="R21" s="321">
        <v>290022</v>
      </c>
      <c r="S21" s="248"/>
      <c r="T21" s="321">
        <v>221552</v>
      </c>
      <c r="U21" s="248"/>
      <c r="V21" s="321">
        <v>193073</v>
      </c>
    </row>
    <row r="22" spans="1:23" s="257" customFormat="1" ht="15" customHeight="1" x14ac:dyDescent="0.25">
      <c r="A22" s="26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</row>
    <row r="23" spans="1:23" s="257" customFormat="1" ht="15" customHeight="1" x14ac:dyDescent="0.25">
      <c r="A23" s="256"/>
      <c r="B23" s="317" t="s">
        <v>253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3" s="257" customFormat="1" ht="15" customHeight="1" x14ac:dyDescent="0.25">
      <c r="A24" s="256"/>
      <c r="B24" s="318" t="s">
        <v>253</v>
      </c>
      <c r="C24" s="247"/>
      <c r="D24" s="320">
        <v>0</v>
      </c>
      <c r="E24" s="247"/>
      <c r="F24" s="320">
        <v>0</v>
      </c>
      <c r="G24" s="247"/>
      <c r="H24" s="320">
        <v>0</v>
      </c>
      <c r="I24" s="247"/>
      <c r="J24" s="320">
        <v>0</v>
      </c>
      <c r="K24" s="247"/>
      <c r="L24" s="320">
        <v>0</v>
      </c>
      <c r="M24" s="247"/>
      <c r="N24" s="320">
        <v>0</v>
      </c>
      <c r="O24" s="247"/>
      <c r="P24" s="320">
        <v>0</v>
      </c>
      <c r="Q24" s="247"/>
      <c r="R24" s="320">
        <v>0</v>
      </c>
      <c r="S24" s="247"/>
      <c r="T24" s="320">
        <v>255</v>
      </c>
      <c r="U24" s="247"/>
      <c r="V24" s="320">
        <v>25917</v>
      </c>
    </row>
    <row r="25" spans="1:23" s="257" customFormat="1" ht="10" customHeight="1" x14ac:dyDescent="0.25">
      <c r="A25" s="256"/>
      <c r="B25" s="260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</row>
    <row r="26" spans="1:23" s="257" customFormat="1" ht="15" customHeight="1" x14ac:dyDescent="0.25">
      <c r="A26" s="256"/>
      <c r="B26" s="317" t="s">
        <v>253</v>
      </c>
      <c r="C26" s="248"/>
      <c r="D26" s="321">
        <v>0</v>
      </c>
      <c r="E26" s="248"/>
      <c r="F26" s="321">
        <v>0</v>
      </c>
      <c r="G26" s="248"/>
      <c r="H26" s="321">
        <v>0</v>
      </c>
      <c r="I26" s="248"/>
      <c r="J26" s="321">
        <v>0</v>
      </c>
      <c r="K26" s="248"/>
      <c r="L26" s="321">
        <v>0</v>
      </c>
      <c r="M26" s="248"/>
      <c r="N26" s="321">
        <v>0</v>
      </c>
      <c r="O26" s="248"/>
      <c r="P26" s="321">
        <v>0</v>
      </c>
      <c r="Q26" s="248"/>
      <c r="R26" s="321">
        <v>0</v>
      </c>
      <c r="S26" s="248"/>
      <c r="T26" s="321">
        <v>255</v>
      </c>
      <c r="U26" s="248"/>
      <c r="V26" s="321">
        <v>25917</v>
      </c>
    </row>
    <row r="27" spans="1:23" s="257" customFormat="1" ht="15" customHeight="1" x14ac:dyDescent="0.25">
      <c r="A27" s="256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</row>
    <row r="28" spans="1:23" s="257" customFormat="1" ht="15" customHeight="1" x14ac:dyDescent="0.25">
      <c r="A28" s="256"/>
      <c r="B28" s="317" t="s">
        <v>254</v>
      </c>
      <c r="C28" s="242"/>
      <c r="D28" s="238"/>
      <c r="E28" s="242"/>
      <c r="F28" s="238"/>
      <c r="G28" s="242"/>
      <c r="H28" s="238"/>
      <c r="I28" s="242"/>
      <c r="J28" s="238"/>
      <c r="K28" s="242"/>
      <c r="L28" s="238"/>
      <c r="M28" s="242"/>
      <c r="N28" s="238"/>
      <c r="O28" s="242"/>
      <c r="P28" s="238"/>
      <c r="Q28" s="242"/>
      <c r="R28" s="238"/>
      <c r="S28" s="242"/>
      <c r="T28" s="238"/>
      <c r="U28" s="242"/>
      <c r="V28" s="238"/>
    </row>
    <row r="29" spans="1:23" s="257" customFormat="1" ht="15" customHeight="1" x14ac:dyDescent="0.25">
      <c r="A29" s="256"/>
      <c r="B29" s="318" t="s">
        <v>247</v>
      </c>
      <c r="C29" s="247"/>
      <c r="D29" s="319">
        <v>5323</v>
      </c>
      <c r="E29" s="247"/>
      <c r="F29" s="319">
        <v>4766</v>
      </c>
      <c r="G29" s="247"/>
      <c r="H29" s="319">
        <v>15920</v>
      </c>
      <c r="I29" s="247"/>
      <c r="J29" s="319">
        <v>16848</v>
      </c>
      <c r="K29" s="247"/>
      <c r="L29" s="319">
        <v>14198</v>
      </c>
      <c r="M29" s="247"/>
      <c r="N29" s="319">
        <v>13267</v>
      </c>
      <c r="O29" s="247"/>
      <c r="P29" s="319">
        <v>0</v>
      </c>
      <c r="Q29" s="247"/>
      <c r="R29" s="319">
        <v>2377</v>
      </c>
      <c r="S29" s="247"/>
      <c r="T29" s="319">
        <v>3771</v>
      </c>
      <c r="U29" s="247"/>
      <c r="V29" s="319">
        <v>4793</v>
      </c>
    </row>
    <row r="30" spans="1:23" s="257" customFormat="1" ht="15" customHeight="1" x14ac:dyDescent="0.25">
      <c r="A30" s="256"/>
      <c r="B30" s="318" t="s">
        <v>249</v>
      </c>
      <c r="C30" s="247"/>
      <c r="D30" s="319">
        <v>0</v>
      </c>
      <c r="E30" s="247"/>
      <c r="F30" s="319">
        <v>0</v>
      </c>
      <c r="G30" s="247"/>
      <c r="H30" s="319">
        <v>0</v>
      </c>
      <c r="I30" s="247"/>
      <c r="J30" s="319">
        <v>0</v>
      </c>
      <c r="K30" s="247"/>
      <c r="L30" s="319">
        <v>0</v>
      </c>
      <c r="M30" s="247"/>
      <c r="N30" s="319">
        <v>0</v>
      </c>
      <c r="O30" s="247"/>
      <c r="P30" s="319">
        <v>0</v>
      </c>
      <c r="Q30" s="247"/>
      <c r="R30" s="319">
        <v>324</v>
      </c>
      <c r="S30" s="247"/>
      <c r="T30" s="319">
        <v>10123</v>
      </c>
      <c r="U30" s="247"/>
      <c r="V30" s="319">
        <v>5626</v>
      </c>
    </row>
    <row r="31" spans="1:23" s="257" customFormat="1" ht="15" customHeight="1" x14ac:dyDescent="0.25">
      <c r="A31" s="256"/>
      <c r="B31" s="318" t="s">
        <v>256</v>
      </c>
      <c r="C31" s="247"/>
      <c r="D31" s="319">
        <v>1854</v>
      </c>
      <c r="E31" s="247"/>
      <c r="F31" s="319">
        <v>1754</v>
      </c>
      <c r="G31" s="247"/>
      <c r="H31" s="319">
        <v>1453</v>
      </c>
      <c r="I31" s="247"/>
      <c r="J31" s="319">
        <v>698</v>
      </c>
      <c r="K31" s="247"/>
      <c r="L31" s="319">
        <v>244</v>
      </c>
      <c r="M31" s="247"/>
      <c r="N31" s="319">
        <v>212</v>
      </c>
      <c r="O31" s="247"/>
      <c r="P31" s="319">
        <v>11737</v>
      </c>
      <c r="Q31" s="247"/>
      <c r="R31" s="319">
        <v>19395</v>
      </c>
      <c r="S31" s="247"/>
      <c r="T31" s="319">
        <v>14787</v>
      </c>
      <c r="U31" s="247"/>
      <c r="V31" s="319">
        <v>11456</v>
      </c>
    </row>
    <row r="32" spans="1:23" s="257" customFormat="1" ht="15" customHeight="1" x14ac:dyDescent="0.25">
      <c r="A32" s="256"/>
      <c r="B32" s="318" t="s">
        <v>250</v>
      </c>
      <c r="C32" s="247"/>
      <c r="D32" s="319">
        <v>49096</v>
      </c>
      <c r="E32" s="247"/>
      <c r="F32" s="319">
        <v>52891</v>
      </c>
      <c r="G32" s="247"/>
      <c r="H32" s="319">
        <v>61139</v>
      </c>
      <c r="I32" s="247"/>
      <c r="J32" s="319">
        <v>40239</v>
      </c>
      <c r="K32" s="247"/>
      <c r="L32" s="319">
        <v>37998</v>
      </c>
      <c r="M32" s="247"/>
      <c r="N32" s="319">
        <v>36112</v>
      </c>
      <c r="O32" s="247"/>
      <c r="P32" s="319">
        <v>13225</v>
      </c>
      <c r="Q32" s="247"/>
      <c r="R32" s="319">
        <v>11460</v>
      </c>
      <c r="S32" s="247"/>
      <c r="T32" s="319">
        <v>18973</v>
      </c>
      <c r="U32" s="247"/>
      <c r="V32" s="319">
        <v>12263</v>
      </c>
    </row>
    <row r="33" spans="1:22" s="257" customFormat="1" ht="15" customHeight="1" x14ac:dyDescent="0.25">
      <c r="A33" s="256"/>
      <c r="B33" s="318" t="s">
        <v>257</v>
      </c>
      <c r="C33" s="247"/>
      <c r="D33" s="319">
        <v>1123</v>
      </c>
      <c r="E33" s="247"/>
      <c r="F33" s="319">
        <v>1151</v>
      </c>
      <c r="G33" s="247"/>
      <c r="H33" s="319">
        <v>1066</v>
      </c>
      <c r="I33" s="247"/>
      <c r="J33" s="319">
        <v>1113</v>
      </c>
      <c r="K33" s="247"/>
      <c r="L33" s="319">
        <v>1160</v>
      </c>
      <c r="M33" s="247"/>
      <c r="N33" s="319">
        <v>1167</v>
      </c>
      <c r="O33" s="247"/>
      <c r="P33" s="319">
        <v>1373</v>
      </c>
      <c r="Q33" s="247"/>
      <c r="R33" s="319">
        <v>2364</v>
      </c>
      <c r="S33" s="247"/>
      <c r="T33" s="319">
        <v>12172</v>
      </c>
      <c r="U33" s="247"/>
      <c r="V33" s="319">
        <v>11679</v>
      </c>
    </row>
    <row r="34" spans="1:22" s="257" customFormat="1" ht="15" customHeight="1" x14ac:dyDescent="0.25">
      <c r="A34" s="256"/>
      <c r="B34" s="318" t="s">
        <v>251</v>
      </c>
      <c r="C34" s="247"/>
      <c r="D34" s="319">
        <v>204</v>
      </c>
      <c r="E34" s="247"/>
      <c r="F34" s="319">
        <v>23</v>
      </c>
      <c r="G34" s="247"/>
      <c r="H34" s="319">
        <v>58</v>
      </c>
      <c r="I34" s="247"/>
      <c r="J34" s="319">
        <v>141</v>
      </c>
      <c r="K34" s="247"/>
      <c r="L34" s="319">
        <v>212</v>
      </c>
      <c r="M34" s="247"/>
      <c r="N34" s="319">
        <v>409</v>
      </c>
      <c r="O34" s="247"/>
      <c r="P34" s="319">
        <v>69</v>
      </c>
      <c r="Q34" s="247"/>
      <c r="R34" s="319">
        <v>2905</v>
      </c>
      <c r="S34" s="247"/>
      <c r="T34" s="319">
        <v>2988</v>
      </c>
      <c r="U34" s="247"/>
      <c r="V34" s="319">
        <v>8320</v>
      </c>
    </row>
    <row r="35" spans="1:22" s="265" customFormat="1" ht="10" customHeight="1" x14ac:dyDescent="0.25">
      <c r="A35" s="256"/>
      <c r="B35" s="263"/>
      <c r="C35" s="264"/>
      <c r="D35" s="258"/>
      <c r="E35" s="264"/>
      <c r="F35" s="258"/>
      <c r="G35" s="264"/>
      <c r="H35" s="258"/>
      <c r="I35" s="264"/>
      <c r="J35" s="258"/>
      <c r="K35" s="264"/>
      <c r="L35" s="258"/>
      <c r="M35" s="264"/>
      <c r="N35" s="258"/>
      <c r="O35" s="264"/>
      <c r="P35" s="258"/>
      <c r="Q35" s="264"/>
      <c r="R35" s="258"/>
      <c r="S35" s="264"/>
      <c r="T35" s="258"/>
      <c r="U35" s="264"/>
      <c r="V35" s="258"/>
    </row>
    <row r="36" spans="1:22" s="257" customFormat="1" ht="15" customHeight="1" x14ac:dyDescent="0.25">
      <c r="A36" s="256"/>
      <c r="B36" s="318" t="s">
        <v>258</v>
      </c>
      <c r="C36" s="247"/>
      <c r="D36" s="319">
        <v>39351</v>
      </c>
      <c r="E36" s="247"/>
      <c r="F36" s="319">
        <v>40422</v>
      </c>
      <c r="G36" s="247"/>
      <c r="H36" s="319">
        <v>38361</v>
      </c>
      <c r="I36" s="247"/>
      <c r="J36" s="319">
        <v>36476</v>
      </c>
      <c r="K36" s="247"/>
      <c r="L36" s="319">
        <v>37665</v>
      </c>
      <c r="M36" s="247"/>
      <c r="N36" s="319">
        <v>37571</v>
      </c>
      <c r="O36" s="247"/>
      <c r="P36" s="319">
        <v>38702</v>
      </c>
      <c r="Q36" s="247"/>
      <c r="R36" s="319">
        <v>18540</v>
      </c>
      <c r="S36" s="247"/>
      <c r="T36" s="319">
        <v>19070</v>
      </c>
      <c r="U36" s="247"/>
      <c r="V36" s="319">
        <v>11785</v>
      </c>
    </row>
    <row r="37" spans="1:22" s="257" customFormat="1" ht="15" customHeight="1" x14ac:dyDescent="0.25">
      <c r="A37" s="256"/>
      <c r="B37" s="318" t="s">
        <v>259</v>
      </c>
      <c r="C37" s="247"/>
      <c r="D37" s="320">
        <v>53242</v>
      </c>
      <c r="E37" s="247"/>
      <c r="F37" s="320">
        <v>51060</v>
      </c>
      <c r="G37" s="247"/>
      <c r="H37" s="320">
        <v>46404</v>
      </c>
      <c r="I37" s="247"/>
      <c r="J37" s="320">
        <v>46139</v>
      </c>
      <c r="K37" s="247"/>
      <c r="L37" s="320">
        <v>45244</v>
      </c>
      <c r="M37" s="247"/>
      <c r="N37" s="320">
        <v>45175</v>
      </c>
      <c r="O37" s="247"/>
      <c r="P37" s="320">
        <v>37985</v>
      </c>
      <c r="Q37" s="247"/>
      <c r="R37" s="320">
        <v>29217</v>
      </c>
      <c r="S37" s="247"/>
      <c r="T37" s="320">
        <v>21849</v>
      </c>
      <c r="U37" s="247"/>
      <c r="V37" s="320">
        <v>48073</v>
      </c>
    </row>
    <row r="38" spans="1:22" s="262" customFormat="1" ht="15" customHeight="1" x14ac:dyDescent="0.25">
      <c r="A38" s="266"/>
      <c r="B38" s="267"/>
      <c r="C38" s="242"/>
      <c r="D38" s="257"/>
      <c r="E38" s="242"/>
      <c r="F38" s="257"/>
      <c r="G38" s="242"/>
      <c r="H38" s="257"/>
      <c r="I38" s="242"/>
      <c r="J38" s="257"/>
      <c r="K38" s="242"/>
      <c r="L38" s="257"/>
      <c r="M38" s="242"/>
      <c r="N38" s="238"/>
      <c r="O38" s="242"/>
      <c r="P38" s="257"/>
      <c r="Q38" s="242"/>
      <c r="R38" s="238"/>
      <c r="S38" s="242"/>
      <c r="T38" s="238"/>
      <c r="U38" s="242"/>
      <c r="V38" s="238"/>
    </row>
    <row r="39" spans="1:22" s="257" customFormat="1" ht="15" customHeight="1" x14ac:dyDescent="0.25">
      <c r="A39" s="256"/>
      <c r="B39" s="317" t="s">
        <v>260</v>
      </c>
      <c r="C39" s="248"/>
      <c r="D39" s="321">
        <v>150193</v>
      </c>
      <c r="E39" s="248"/>
      <c r="F39" s="321">
        <v>152067</v>
      </c>
      <c r="G39" s="248"/>
      <c r="H39" s="321">
        <v>164401</v>
      </c>
      <c r="I39" s="248"/>
      <c r="J39" s="321">
        <v>141654</v>
      </c>
      <c r="K39" s="248"/>
      <c r="L39" s="321">
        <v>136721</v>
      </c>
      <c r="M39" s="248"/>
      <c r="N39" s="321">
        <v>133913</v>
      </c>
      <c r="O39" s="248"/>
      <c r="P39" s="321">
        <v>103091</v>
      </c>
      <c r="Q39" s="248"/>
      <c r="R39" s="321">
        <v>86582</v>
      </c>
      <c r="S39" s="248"/>
      <c r="T39" s="321">
        <v>103733</v>
      </c>
      <c r="U39" s="248"/>
      <c r="V39" s="321">
        <v>113995</v>
      </c>
    </row>
    <row r="40" spans="1:22" s="257" customFormat="1" ht="15" customHeight="1" x14ac:dyDescent="0.25">
      <c r="A40" s="256"/>
      <c r="C40" s="242"/>
      <c r="E40" s="242"/>
      <c r="G40" s="242"/>
      <c r="I40" s="242"/>
      <c r="K40" s="242"/>
      <c r="M40" s="242"/>
      <c r="N40" s="258"/>
      <c r="O40" s="242"/>
      <c r="Q40" s="242"/>
      <c r="R40" s="258"/>
      <c r="S40" s="242"/>
      <c r="T40" s="258"/>
      <c r="U40" s="242"/>
      <c r="V40" s="258"/>
    </row>
    <row r="41" spans="1:22" s="257" customFormat="1" ht="15" customHeight="1" thickBot="1" x14ac:dyDescent="0.3">
      <c r="A41" s="256"/>
      <c r="B41" s="317" t="s">
        <v>261</v>
      </c>
      <c r="C41" s="248"/>
      <c r="D41" s="322">
        <v>525747</v>
      </c>
      <c r="E41" s="248"/>
      <c r="F41" s="322">
        <v>516506</v>
      </c>
      <c r="G41" s="248"/>
      <c r="H41" s="322">
        <v>544663</v>
      </c>
      <c r="I41" s="248"/>
      <c r="J41" s="322">
        <v>497621</v>
      </c>
      <c r="K41" s="248"/>
      <c r="L41" s="322">
        <v>475104</v>
      </c>
      <c r="M41" s="248"/>
      <c r="N41" s="322">
        <v>496619</v>
      </c>
      <c r="O41" s="248"/>
      <c r="P41" s="322">
        <v>429991</v>
      </c>
      <c r="Q41" s="248"/>
      <c r="R41" s="322">
        <v>376604</v>
      </c>
      <c r="S41" s="248"/>
      <c r="T41" s="322">
        <v>325540</v>
      </c>
      <c r="U41" s="248"/>
      <c r="V41" s="322">
        <v>332985</v>
      </c>
    </row>
    <row r="42" spans="1:22" s="257" customFormat="1" ht="15" customHeight="1" thickTop="1" x14ac:dyDescent="0.25">
      <c r="A42" s="256"/>
      <c r="C42" s="242"/>
      <c r="D42" s="268"/>
      <c r="E42" s="242"/>
      <c r="F42" s="268"/>
      <c r="G42" s="242"/>
      <c r="H42" s="268"/>
      <c r="I42" s="242"/>
      <c r="J42" s="268"/>
      <c r="K42" s="242"/>
      <c r="L42" s="268"/>
      <c r="M42" s="242"/>
      <c r="N42" s="268"/>
      <c r="O42" s="242"/>
      <c r="P42" s="268"/>
      <c r="Q42" s="242"/>
      <c r="R42" s="268"/>
      <c r="S42" s="242"/>
      <c r="T42" s="268"/>
      <c r="U42" s="242"/>
      <c r="V42" s="268"/>
    </row>
    <row r="43" spans="1:22" s="265" customFormat="1" ht="15" customHeight="1" x14ac:dyDescent="0.25">
      <c r="A43" s="256"/>
      <c r="B43" s="263"/>
      <c r="C43" s="264"/>
      <c r="D43" s="258"/>
      <c r="E43" s="264"/>
      <c r="F43" s="258"/>
      <c r="G43" s="264"/>
      <c r="H43" s="258"/>
      <c r="I43" s="264"/>
      <c r="J43" s="258"/>
      <c r="K43" s="264"/>
      <c r="L43" s="258"/>
      <c r="M43" s="264"/>
      <c r="N43" s="258"/>
      <c r="O43" s="264"/>
      <c r="P43" s="258"/>
      <c r="Q43" s="264"/>
      <c r="R43" s="258"/>
      <c r="S43" s="264"/>
      <c r="T43" s="258"/>
      <c r="U43" s="264"/>
      <c r="V43" s="258"/>
    </row>
    <row r="44" spans="1:22" s="241" customFormat="1" ht="15" customHeight="1" x14ac:dyDescent="0.25">
      <c r="A44" s="265"/>
      <c r="B44" s="230"/>
      <c r="C44" s="231"/>
      <c r="D44" s="315" t="s">
        <v>376</v>
      </c>
      <c r="E44" s="231"/>
      <c r="F44" s="315" t="s">
        <v>377</v>
      </c>
      <c r="G44" s="231"/>
      <c r="H44" s="315" t="s">
        <v>367</v>
      </c>
      <c r="I44" s="231"/>
      <c r="J44" s="315" t="s">
        <v>356</v>
      </c>
      <c r="K44" s="231"/>
      <c r="L44" s="315" t="s">
        <v>352</v>
      </c>
      <c r="M44" s="231"/>
      <c r="N44" s="315" t="s">
        <v>350</v>
      </c>
      <c r="O44" s="231"/>
      <c r="P44" s="315" t="s">
        <v>337</v>
      </c>
      <c r="Q44" s="231"/>
      <c r="R44" s="315" t="s">
        <v>318</v>
      </c>
      <c r="S44" s="231"/>
      <c r="T44" s="315" t="s">
        <v>244</v>
      </c>
      <c r="U44" s="231"/>
      <c r="V44" s="315" t="s">
        <v>329</v>
      </c>
    </row>
    <row r="45" spans="1:22" s="230" customFormat="1" ht="15" customHeight="1" x14ac:dyDescent="0.25">
      <c r="A45" s="261"/>
      <c r="B45" s="316" t="s">
        <v>262</v>
      </c>
      <c r="C45" s="235"/>
      <c r="D45" s="242"/>
      <c r="E45" s="235"/>
      <c r="F45" s="242"/>
      <c r="G45" s="235"/>
      <c r="H45" s="242"/>
      <c r="I45" s="235"/>
      <c r="J45" s="242"/>
      <c r="K45" s="235"/>
      <c r="L45" s="242"/>
      <c r="M45" s="235"/>
      <c r="N45" s="242"/>
      <c r="O45" s="235"/>
      <c r="P45" s="242"/>
      <c r="Q45" s="235"/>
      <c r="R45" s="242"/>
      <c r="S45" s="235"/>
      <c r="T45" s="242"/>
      <c r="U45" s="235"/>
      <c r="V45" s="242"/>
    </row>
    <row r="46" spans="1:22" s="230" customFormat="1" ht="15" customHeight="1" x14ac:dyDescent="0.25">
      <c r="A46" s="261"/>
      <c r="B46" s="317" t="s">
        <v>232</v>
      </c>
      <c r="C46" s="235"/>
      <c r="D46" s="242"/>
      <c r="E46" s="235"/>
      <c r="F46" s="242"/>
      <c r="G46" s="235"/>
      <c r="H46" s="242"/>
      <c r="I46" s="235"/>
      <c r="J46" s="242"/>
      <c r="K46" s="235"/>
      <c r="L46" s="242"/>
      <c r="M46" s="235"/>
      <c r="N46" s="242"/>
      <c r="O46" s="235"/>
      <c r="P46" s="242"/>
      <c r="Q46" s="235"/>
      <c r="R46" s="242"/>
      <c r="S46" s="235"/>
      <c r="T46" s="242"/>
      <c r="U46" s="235"/>
      <c r="V46" s="242"/>
    </row>
    <row r="47" spans="1:22" s="257" customFormat="1" ht="15" customHeight="1" x14ac:dyDescent="0.25">
      <c r="A47" s="256"/>
      <c r="B47" s="318" t="s">
        <v>264</v>
      </c>
      <c r="C47" s="247"/>
      <c r="D47" s="319">
        <v>19304</v>
      </c>
      <c r="E47" s="247"/>
      <c r="F47" s="319">
        <v>13374</v>
      </c>
      <c r="G47" s="247"/>
      <c r="H47" s="319">
        <v>9704</v>
      </c>
      <c r="I47" s="247"/>
      <c r="J47" s="319">
        <v>5828</v>
      </c>
      <c r="K47" s="247"/>
      <c r="L47" s="319">
        <v>8850</v>
      </c>
      <c r="M47" s="247"/>
      <c r="N47" s="319">
        <v>23595</v>
      </c>
      <c r="O47" s="247"/>
      <c r="P47" s="319">
        <v>10087</v>
      </c>
      <c r="Q47" s="247"/>
      <c r="R47" s="319">
        <v>11151</v>
      </c>
      <c r="S47" s="247"/>
      <c r="T47" s="319">
        <v>23927</v>
      </c>
      <c r="U47" s="247"/>
      <c r="V47" s="319">
        <v>31445</v>
      </c>
    </row>
    <row r="48" spans="1:22" s="257" customFormat="1" ht="15" customHeight="1" x14ac:dyDescent="0.25">
      <c r="A48" s="256"/>
      <c r="B48" s="318" t="s">
        <v>357</v>
      </c>
      <c r="C48" s="247"/>
      <c r="D48" s="319">
        <v>776</v>
      </c>
      <c r="E48" s="247"/>
      <c r="F48" s="319">
        <v>1671</v>
      </c>
      <c r="G48" s="247"/>
      <c r="H48" s="319">
        <v>1309</v>
      </c>
      <c r="I48" s="247"/>
      <c r="J48" s="319">
        <v>4105</v>
      </c>
      <c r="K48" s="247"/>
      <c r="L48" s="319">
        <v>0</v>
      </c>
      <c r="M48" s="247"/>
      <c r="N48" s="319">
        <v>0</v>
      </c>
      <c r="O48" s="247"/>
      <c r="P48" s="319">
        <v>0</v>
      </c>
      <c r="Q48" s="247"/>
      <c r="R48" s="319">
        <v>0</v>
      </c>
      <c r="S48" s="247"/>
      <c r="T48" s="319">
        <v>0</v>
      </c>
      <c r="U48" s="247"/>
      <c r="V48" s="319">
        <v>0</v>
      </c>
    </row>
    <row r="49" spans="1:23" s="257" customFormat="1" ht="15" customHeight="1" x14ac:dyDescent="0.25">
      <c r="A49" s="256"/>
      <c r="B49" s="318" t="s">
        <v>319</v>
      </c>
      <c r="C49" s="247"/>
      <c r="D49" s="319">
        <v>0</v>
      </c>
      <c r="E49" s="247"/>
      <c r="F49" s="319">
        <v>0</v>
      </c>
      <c r="G49" s="247"/>
      <c r="H49" s="319">
        <v>0</v>
      </c>
      <c r="I49" s="247"/>
      <c r="J49" s="319">
        <v>0</v>
      </c>
      <c r="K49" s="247"/>
      <c r="L49" s="319">
        <v>10517</v>
      </c>
      <c r="M49" s="247"/>
      <c r="N49" s="319">
        <v>10517</v>
      </c>
      <c r="O49" s="247"/>
      <c r="P49" s="319">
        <v>10546</v>
      </c>
      <c r="Q49" s="247"/>
      <c r="R49" s="319">
        <v>7765</v>
      </c>
      <c r="S49" s="247"/>
      <c r="T49" s="319">
        <v>0</v>
      </c>
      <c r="U49" s="247"/>
      <c r="V49" s="319">
        <v>0</v>
      </c>
    </row>
    <row r="50" spans="1:23" s="257" customFormat="1" ht="15" customHeight="1" x14ac:dyDescent="0.25">
      <c r="A50" s="256"/>
      <c r="B50" s="318" t="s">
        <v>265</v>
      </c>
      <c r="C50" s="247"/>
      <c r="D50" s="319">
        <v>5189</v>
      </c>
      <c r="E50" s="247"/>
      <c r="F50" s="319">
        <v>5882</v>
      </c>
      <c r="G50" s="247"/>
      <c r="H50" s="319">
        <v>6339</v>
      </c>
      <c r="I50" s="247"/>
      <c r="J50" s="319">
        <v>6041</v>
      </c>
      <c r="K50" s="247"/>
      <c r="L50" s="319">
        <v>6183</v>
      </c>
      <c r="M50" s="247"/>
      <c r="N50" s="319">
        <v>6044</v>
      </c>
      <c r="O50" s="247"/>
      <c r="P50" s="319">
        <v>4086</v>
      </c>
      <c r="Q50" s="247"/>
      <c r="R50" s="319">
        <v>2733</v>
      </c>
      <c r="S50" s="247"/>
      <c r="T50" s="319">
        <v>2753</v>
      </c>
      <c r="U50" s="247"/>
      <c r="V50" s="319">
        <v>0</v>
      </c>
    </row>
    <row r="51" spans="1:23" s="257" customFormat="1" ht="15" customHeight="1" x14ac:dyDescent="0.25">
      <c r="A51" s="256"/>
      <c r="B51" s="318" t="s">
        <v>266</v>
      </c>
      <c r="C51" s="247"/>
      <c r="D51" s="319">
        <v>67215</v>
      </c>
      <c r="E51" s="247"/>
      <c r="F51" s="319">
        <v>57395</v>
      </c>
      <c r="G51" s="247"/>
      <c r="H51" s="319">
        <v>69203</v>
      </c>
      <c r="I51" s="247"/>
      <c r="J51" s="319">
        <v>74539</v>
      </c>
      <c r="K51" s="247"/>
      <c r="L51" s="319">
        <v>68801</v>
      </c>
      <c r="M51" s="247"/>
      <c r="N51" s="319">
        <v>68223</v>
      </c>
      <c r="O51" s="247"/>
      <c r="P51" s="319">
        <v>62497</v>
      </c>
      <c r="Q51" s="247"/>
      <c r="R51" s="319">
        <v>55832</v>
      </c>
      <c r="S51" s="247"/>
      <c r="T51" s="319">
        <v>34674</v>
      </c>
      <c r="U51" s="247"/>
      <c r="V51" s="319">
        <v>25217</v>
      </c>
    </row>
    <row r="52" spans="1:23" s="257" customFormat="1" ht="15" customHeight="1" x14ac:dyDescent="0.25">
      <c r="A52" s="256"/>
      <c r="B52" s="318" t="s">
        <v>267</v>
      </c>
      <c r="C52" s="247"/>
      <c r="D52" s="319">
        <v>0</v>
      </c>
      <c r="E52" s="247"/>
      <c r="F52" s="319">
        <v>0</v>
      </c>
      <c r="G52" s="247"/>
      <c r="H52" s="319">
        <v>0</v>
      </c>
      <c r="I52" s="247"/>
      <c r="J52" s="319">
        <v>0</v>
      </c>
      <c r="K52" s="247"/>
      <c r="L52" s="319">
        <v>0</v>
      </c>
      <c r="M52" s="247"/>
      <c r="N52" s="319">
        <v>0</v>
      </c>
      <c r="O52" s="247"/>
      <c r="P52" s="319">
        <v>1110</v>
      </c>
      <c r="Q52" s="247"/>
      <c r="R52" s="319">
        <v>1971</v>
      </c>
      <c r="S52" s="247"/>
      <c r="T52" s="319">
        <v>1655</v>
      </c>
      <c r="U52" s="247"/>
      <c r="V52" s="319">
        <v>2036</v>
      </c>
    </row>
    <row r="53" spans="1:23" s="257" customFormat="1" ht="15" customHeight="1" x14ac:dyDescent="0.25">
      <c r="A53" s="256"/>
      <c r="B53" s="318" t="s">
        <v>255</v>
      </c>
      <c r="C53" s="247"/>
      <c r="D53" s="319">
        <v>412</v>
      </c>
      <c r="E53" s="247"/>
      <c r="F53" s="319">
        <v>400</v>
      </c>
      <c r="G53" s="247"/>
      <c r="H53" s="319">
        <v>93</v>
      </c>
      <c r="I53" s="247"/>
      <c r="J53" s="319">
        <v>387</v>
      </c>
      <c r="K53" s="247"/>
      <c r="L53" s="319">
        <v>369</v>
      </c>
      <c r="M53" s="247"/>
      <c r="N53" s="319">
        <v>344</v>
      </c>
      <c r="O53" s="247"/>
      <c r="P53" s="319">
        <v>6</v>
      </c>
      <c r="Q53" s="247"/>
      <c r="R53" s="319">
        <v>948</v>
      </c>
      <c r="S53" s="247"/>
      <c r="T53" s="319">
        <v>3250</v>
      </c>
      <c r="U53" s="247"/>
      <c r="V53" s="319">
        <v>3</v>
      </c>
    </row>
    <row r="54" spans="1:23" s="257" customFormat="1" ht="15" customHeight="1" x14ac:dyDescent="0.25">
      <c r="A54" s="256"/>
      <c r="B54" s="318" t="s">
        <v>268</v>
      </c>
      <c r="C54" s="247"/>
      <c r="D54" s="319">
        <v>3285</v>
      </c>
      <c r="E54" s="247"/>
      <c r="F54" s="319">
        <v>4643</v>
      </c>
      <c r="G54" s="247"/>
      <c r="H54" s="319">
        <v>8855</v>
      </c>
      <c r="I54" s="247"/>
      <c r="J54" s="319">
        <v>4719</v>
      </c>
      <c r="K54" s="247"/>
      <c r="L54" s="319">
        <v>4219</v>
      </c>
      <c r="M54" s="247"/>
      <c r="N54" s="319">
        <v>14541</v>
      </c>
      <c r="O54" s="247"/>
      <c r="P54" s="319">
        <v>9107</v>
      </c>
      <c r="Q54" s="247"/>
      <c r="R54" s="319">
        <v>9204</v>
      </c>
      <c r="S54" s="247"/>
      <c r="T54" s="319">
        <v>12068</v>
      </c>
      <c r="U54" s="247"/>
      <c r="V54" s="319">
        <v>9035</v>
      </c>
    </row>
    <row r="55" spans="1:23" s="257" customFormat="1" ht="15" customHeight="1" x14ac:dyDescent="0.25">
      <c r="A55" s="256"/>
      <c r="B55" s="318" t="s">
        <v>269</v>
      </c>
      <c r="C55" s="247"/>
      <c r="D55" s="319">
        <v>796</v>
      </c>
      <c r="E55" s="247"/>
      <c r="F55" s="319">
        <v>1055</v>
      </c>
      <c r="G55" s="247"/>
      <c r="H55" s="319">
        <v>1490</v>
      </c>
      <c r="I55" s="247"/>
      <c r="J55" s="319">
        <v>2030</v>
      </c>
      <c r="K55" s="247"/>
      <c r="L55" s="319">
        <v>1617</v>
      </c>
      <c r="M55" s="247"/>
      <c r="N55" s="319">
        <v>1931</v>
      </c>
      <c r="O55" s="247"/>
      <c r="P55" s="319">
        <v>7129</v>
      </c>
      <c r="Q55" s="247"/>
      <c r="R55" s="319">
        <v>6331</v>
      </c>
      <c r="S55" s="247"/>
      <c r="T55" s="319">
        <v>2956</v>
      </c>
      <c r="U55" s="247"/>
      <c r="V55" s="319">
        <v>5483</v>
      </c>
    </row>
    <row r="56" spans="1:23" s="257" customFormat="1" ht="15" customHeight="1" x14ac:dyDescent="0.25">
      <c r="A56" s="256"/>
      <c r="B56" s="318" t="s">
        <v>270</v>
      </c>
      <c r="C56" s="247"/>
      <c r="D56" s="319">
        <v>27710</v>
      </c>
      <c r="E56" s="247"/>
      <c r="F56" s="319">
        <v>27274</v>
      </c>
      <c r="G56" s="247"/>
      <c r="H56" s="319">
        <v>31131</v>
      </c>
      <c r="I56" s="247"/>
      <c r="J56" s="319">
        <v>27246</v>
      </c>
      <c r="K56" s="247"/>
      <c r="L56" s="319">
        <v>25477</v>
      </c>
      <c r="M56" s="247"/>
      <c r="N56" s="319">
        <v>22774</v>
      </c>
      <c r="O56" s="247"/>
      <c r="P56" s="319">
        <v>24660</v>
      </c>
      <c r="Q56" s="247"/>
      <c r="R56" s="319">
        <v>18976</v>
      </c>
      <c r="S56" s="247"/>
      <c r="T56" s="319">
        <v>13859</v>
      </c>
      <c r="U56" s="247"/>
      <c r="V56" s="319">
        <v>16487</v>
      </c>
    </row>
    <row r="57" spans="1:23" s="257" customFormat="1" ht="15" customHeight="1" x14ac:dyDescent="0.25">
      <c r="A57" s="256"/>
      <c r="B57" s="318" t="s">
        <v>373</v>
      </c>
      <c r="C57" s="247"/>
      <c r="D57" s="319">
        <v>3674</v>
      </c>
      <c r="E57" s="247"/>
      <c r="F57" s="319">
        <v>3674</v>
      </c>
      <c r="G57" s="247"/>
      <c r="H57" s="319">
        <v>0</v>
      </c>
      <c r="I57" s="247"/>
      <c r="J57" s="319">
        <v>0</v>
      </c>
      <c r="K57" s="247"/>
      <c r="L57" s="319">
        <v>0</v>
      </c>
      <c r="M57" s="247"/>
      <c r="N57" s="319">
        <v>0</v>
      </c>
      <c r="O57" s="247"/>
      <c r="P57" s="319">
        <v>0</v>
      </c>
      <c r="Q57" s="247"/>
      <c r="R57" s="319">
        <v>0</v>
      </c>
      <c r="S57" s="247"/>
      <c r="T57" s="319">
        <v>0</v>
      </c>
      <c r="U57" s="247"/>
      <c r="V57" s="319">
        <v>0</v>
      </c>
    </row>
    <row r="58" spans="1:23" s="257" customFormat="1" ht="15" customHeight="1" x14ac:dyDescent="0.25">
      <c r="A58" s="256"/>
      <c r="B58" s="318" t="s">
        <v>271</v>
      </c>
      <c r="C58" s="247"/>
      <c r="D58" s="319">
        <v>2066</v>
      </c>
      <c r="E58" s="247"/>
      <c r="F58" s="319">
        <v>2411</v>
      </c>
      <c r="G58" s="247"/>
      <c r="H58" s="319">
        <v>2711</v>
      </c>
      <c r="I58" s="247"/>
      <c r="J58" s="319">
        <v>2501</v>
      </c>
      <c r="K58" s="247"/>
      <c r="L58" s="319">
        <v>2504</v>
      </c>
      <c r="M58" s="247"/>
      <c r="N58" s="319">
        <v>2689</v>
      </c>
      <c r="O58" s="247"/>
      <c r="P58" s="319">
        <v>2450</v>
      </c>
      <c r="Q58" s="247"/>
      <c r="R58" s="319">
        <v>2745</v>
      </c>
      <c r="S58" s="247"/>
      <c r="T58" s="319">
        <v>2765</v>
      </c>
      <c r="U58" s="247"/>
      <c r="V58" s="319">
        <v>1768</v>
      </c>
    </row>
    <row r="59" spans="1:23" s="257" customFormat="1" ht="15" customHeight="1" x14ac:dyDescent="0.25">
      <c r="A59" s="256"/>
      <c r="B59" s="318" t="s">
        <v>250</v>
      </c>
      <c r="C59" s="247"/>
      <c r="D59" s="319">
        <v>40380</v>
      </c>
      <c r="E59" s="247"/>
      <c r="F59" s="319">
        <v>39008</v>
      </c>
      <c r="G59" s="247"/>
      <c r="H59" s="319">
        <v>40400</v>
      </c>
      <c r="I59" s="247"/>
      <c r="J59" s="319">
        <v>39906</v>
      </c>
      <c r="K59" s="247"/>
      <c r="L59" s="319">
        <v>42534</v>
      </c>
      <c r="M59" s="247"/>
      <c r="N59" s="319">
        <v>41125</v>
      </c>
      <c r="O59" s="247"/>
      <c r="P59" s="319">
        <v>32770</v>
      </c>
      <c r="Q59" s="247"/>
      <c r="R59" s="319">
        <v>37139</v>
      </c>
      <c r="S59" s="247"/>
      <c r="T59" s="319">
        <v>41060</v>
      </c>
      <c r="U59" s="247"/>
      <c r="V59" s="319">
        <v>16734</v>
      </c>
    </row>
    <row r="60" spans="1:23" s="257" customFormat="1" ht="15" customHeight="1" x14ac:dyDescent="0.25">
      <c r="A60" s="256"/>
      <c r="B60" s="318" t="s">
        <v>335</v>
      </c>
      <c r="C60" s="247"/>
      <c r="D60" s="319">
        <v>1334</v>
      </c>
      <c r="E60" s="247"/>
      <c r="F60" s="319">
        <v>1447</v>
      </c>
      <c r="G60" s="247"/>
      <c r="H60" s="319">
        <v>8065</v>
      </c>
      <c r="I60" s="247"/>
      <c r="J60" s="319">
        <v>7249</v>
      </c>
      <c r="K60" s="247"/>
      <c r="L60" s="319">
        <v>2821</v>
      </c>
      <c r="M60" s="247"/>
      <c r="N60" s="319">
        <v>1458</v>
      </c>
      <c r="O60" s="247"/>
      <c r="P60" s="319">
        <v>6865</v>
      </c>
      <c r="Q60" s="247"/>
      <c r="R60" s="319"/>
      <c r="S60" s="247"/>
      <c r="T60" s="319"/>
      <c r="U60" s="247"/>
      <c r="V60" s="319"/>
    </row>
    <row r="61" spans="1:23" s="257" customFormat="1" ht="15" customHeight="1" x14ac:dyDescent="0.25">
      <c r="A61" s="256"/>
      <c r="B61" s="318" t="s">
        <v>272</v>
      </c>
      <c r="C61" s="247"/>
      <c r="D61" s="320">
        <v>1229</v>
      </c>
      <c r="E61" s="247"/>
      <c r="F61" s="320">
        <v>1208</v>
      </c>
      <c r="G61" s="247"/>
      <c r="H61" s="320">
        <v>1360</v>
      </c>
      <c r="I61" s="247"/>
      <c r="J61" s="320">
        <v>744</v>
      </c>
      <c r="K61" s="247"/>
      <c r="L61" s="320">
        <v>685</v>
      </c>
      <c r="M61" s="247"/>
      <c r="N61" s="320">
        <v>355</v>
      </c>
      <c r="O61" s="247"/>
      <c r="P61" s="320">
        <v>766</v>
      </c>
      <c r="Q61" s="247"/>
      <c r="R61" s="320">
        <v>4946</v>
      </c>
      <c r="S61" s="247"/>
      <c r="T61" s="320">
        <v>1236</v>
      </c>
      <c r="U61" s="247"/>
      <c r="V61" s="320">
        <v>1281</v>
      </c>
    </row>
    <row r="62" spans="1:23" s="269" customFormat="1" ht="10" customHeight="1" x14ac:dyDescent="0.25">
      <c r="B62" s="267"/>
      <c r="C62" s="271"/>
      <c r="D62" s="270"/>
      <c r="E62" s="271"/>
      <c r="F62" s="270"/>
      <c r="G62" s="271"/>
      <c r="H62" s="270"/>
      <c r="I62" s="271"/>
      <c r="J62" s="270"/>
      <c r="K62" s="271"/>
      <c r="L62" s="270"/>
      <c r="M62" s="271"/>
      <c r="N62" s="270"/>
      <c r="O62" s="271"/>
      <c r="P62" s="270"/>
      <c r="Q62" s="275"/>
      <c r="S62" s="275"/>
      <c r="U62" s="275"/>
      <c r="W62" s="257"/>
    </row>
    <row r="63" spans="1:23" s="257" customFormat="1" ht="15" customHeight="1" x14ac:dyDescent="0.25">
      <c r="A63" s="256"/>
      <c r="B63" s="317" t="s">
        <v>263</v>
      </c>
      <c r="C63" s="248"/>
      <c r="D63" s="321">
        <v>173370</v>
      </c>
      <c r="E63" s="248"/>
      <c r="F63" s="321">
        <v>159442</v>
      </c>
      <c r="G63" s="248"/>
      <c r="H63" s="321">
        <v>180660</v>
      </c>
      <c r="I63" s="248"/>
      <c r="J63" s="321">
        <v>175295</v>
      </c>
      <c r="K63" s="248"/>
      <c r="L63" s="321">
        <v>174577</v>
      </c>
      <c r="M63" s="248"/>
      <c r="N63" s="321">
        <v>193596</v>
      </c>
      <c r="O63" s="248"/>
      <c r="P63" s="321">
        <v>172079</v>
      </c>
      <c r="Q63" s="248"/>
      <c r="R63" s="321">
        <v>159741</v>
      </c>
      <c r="S63" s="248"/>
      <c r="T63" s="321">
        <v>140203</v>
      </c>
      <c r="U63" s="248"/>
      <c r="V63" s="321">
        <v>109489</v>
      </c>
      <c r="W63" s="269"/>
    </row>
    <row r="64" spans="1:23" s="269" customFormat="1" ht="15" customHeight="1" x14ac:dyDescent="0.25">
      <c r="B64" s="257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S64" s="271"/>
      <c r="U64" s="271"/>
    </row>
    <row r="65" spans="1:23" s="269" customFormat="1" ht="15" customHeight="1" x14ac:dyDescent="0.25">
      <c r="B65" s="317" t="s">
        <v>254</v>
      </c>
      <c r="C65" s="271"/>
      <c r="D65" s="272"/>
      <c r="E65" s="271"/>
      <c r="F65" s="272"/>
      <c r="G65" s="271"/>
      <c r="H65" s="272"/>
      <c r="I65" s="271"/>
      <c r="J65" s="272"/>
      <c r="K65" s="271"/>
      <c r="L65" s="272"/>
      <c r="M65" s="271"/>
      <c r="N65" s="272"/>
      <c r="O65" s="271"/>
      <c r="P65" s="272"/>
      <c r="Q65" s="271"/>
      <c r="R65" s="271"/>
      <c r="S65" s="271"/>
      <c r="T65" s="271"/>
      <c r="U65" s="271"/>
      <c r="V65" s="271"/>
      <c r="W65" s="257"/>
    </row>
    <row r="66" spans="1:23" s="257" customFormat="1" ht="15" customHeight="1" x14ac:dyDescent="0.25">
      <c r="A66" s="256"/>
      <c r="B66" s="318" t="s">
        <v>273</v>
      </c>
      <c r="C66" s="247"/>
      <c r="D66" s="319">
        <v>479</v>
      </c>
      <c r="E66" s="247"/>
      <c r="F66" s="319">
        <v>507</v>
      </c>
      <c r="G66" s="247"/>
      <c r="H66" s="319">
        <v>16529</v>
      </c>
      <c r="I66" s="247"/>
      <c r="J66" s="319">
        <v>18486</v>
      </c>
      <c r="K66" s="247"/>
      <c r="L66" s="319">
        <v>18630</v>
      </c>
      <c r="M66" s="247"/>
      <c r="N66" s="319">
        <v>19308</v>
      </c>
      <c r="O66" s="247"/>
      <c r="P66" s="319">
        <v>30985</v>
      </c>
      <c r="Q66" s="247"/>
      <c r="R66" s="319">
        <v>35970</v>
      </c>
      <c r="S66" s="247"/>
      <c r="T66" s="319">
        <v>41707</v>
      </c>
      <c r="U66" s="247"/>
      <c r="V66" s="319">
        <v>50291</v>
      </c>
    </row>
    <row r="67" spans="1:23" s="257" customFormat="1" ht="15" customHeight="1" x14ac:dyDescent="0.25">
      <c r="A67" s="256"/>
      <c r="B67" s="318" t="s">
        <v>271</v>
      </c>
      <c r="C67" s="247"/>
      <c r="D67" s="319">
        <v>16521</v>
      </c>
      <c r="E67" s="247"/>
      <c r="F67" s="319">
        <v>16058</v>
      </c>
      <c r="G67" s="247"/>
      <c r="H67" s="319">
        <v>0</v>
      </c>
      <c r="I67" s="247"/>
      <c r="J67" s="319">
        <v>0</v>
      </c>
      <c r="K67" s="247"/>
      <c r="L67" s="319">
        <v>0</v>
      </c>
      <c r="M67" s="247"/>
      <c r="N67" s="319">
        <v>0</v>
      </c>
      <c r="O67" s="247"/>
      <c r="P67" s="319">
        <v>0</v>
      </c>
      <c r="Q67" s="247"/>
      <c r="R67" s="319">
        <v>0</v>
      </c>
      <c r="S67" s="247"/>
      <c r="T67" s="319">
        <v>0</v>
      </c>
      <c r="U67" s="247"/>
      <c r="V67" s="319">
        <v>0</v>
      </c>
    </row>
    <row r="68" spans="1:23" s="257" customFormat="1" ht="15" customHeight="1" x14ac:dyDescent="0.25">
      <c r="A68" s="256"/>
      <c r="B68" s="318" t="s">
        <v>264</v>
      </c>
      <c r="C68" s="247"/>
      <c r="D68" s="319">
        <v>112351</v>
      </c>
      <c r="E68" s="247"/>
      <c r="F68" s="319">
        <v>99081</v>
      </c>
      <c r="G68" s="247"/>
      <c r="H68" s="319">
        <v>94629</v>
      </c>
      <c r="I68" s="247"/>
      <c r="J68" s="319">
        <v>89220</v>
      </c>
      <c r="K68" s="247"/>
      <c r="L68" s="319">
        <v>68306</v>
      </c>
      <c r="M68" s="247"/>
      <c r="N68" s="319">
        <v>68769</v>
      </c>
      <c r="O68" s="247"/>
      <c r="P68" s="319">
        <v>42206</v>
      </c>
      <c r="Q68" s="247"/>
      <c r="R68" s="319">
        <v>32281</v>
      </c>
      <c r="S68" s="247"/>
      <c r="T68" s="319">
        <v>21888</v>
      </c>
      <c r="U68" s="247"/>
      <c r="V68" s="319">
        <v>57158</v>
      </c>
    </row>
    <row r="69" spans="1:23" s="257" customFormat="1" ht="15" customHeight="1" x14ac:dyDescent="0.25">
      <c r="A69" s="256"/>
      <c r="B69" s="318" t="s">
        <v>319</v>
      </c>
      <c r="C69" s="247"/>
      <c r="D69" s="319">
        <v>0</v>
      </c>
      <c r="E69" s="247"/>
      <c r="F69" s="319">
        <v>0</v>
      </c>
      <c r="G69" s="247"/>
      <c r="H69" s="319">
        <v>0</v>
      </c>
      <c r="I69" s="247"/>
      <c r="J69" s="319">
        <v>0</v>
      </c>
      <c r="K69" s="247"/>
      <c r="L69" s="319">
        <v>7835</v>
      </c>
      <c r="M69" s="247"/>
      <c r="N69" s="319">
        <v>10440</v>
      </c>
      <c r="O69" s="247"/>
      <c r="P69" s="319">
        <v>20859</v>
      </c>
      <c r="Q69" s="247"/>
      <c r="R69" s="319">
        <v>31313</v>
      </c>
      <c r="S69" s="247"/>
      <c r="T69" s="319">
        <v>0</v>
      </c>
      <c r="U69" s="247"/>
      <c r="V69" s="319">
        <v>0</v>
      </c>
    </row>
    <row r="70" spans="1:23" s="257" customFormat="1" ht="15" customHeight="1" x14ac:dyDescent="0.25">
      <c r="A70" s="256"/>
      <c r="B70" s="318" t="s">
        <v>266</v>
      </c>
      <c r="C70" s="247"/>
      <c r="D70" s="319">
        <v>508</v>
      </c>
      <c r="E70" s="247"/>
      <c r="F70" s="319">
        <v>508</v>
      </c>
      <c r="G70" s="247"/>
      <c r="H70" s="319">
        <v>508</v>
      </c>
      <c r="I70" s="247"/>
      <c r="J70" s="319">
        <v>508</v>
      </c>
      <c r="K70" s="247"/>
      <c r="L70" s="319">
        <v>508</v>
      </c>
      <c r="M70" s="247"/>
      <c r="N70" s="319">
        <v>522</v>
      </c>
      <c r="O70" s="247"/>
      <c r="P70" s="319">
        <v>1101</v>
      </c>
      <c r="Q70" s="247"/>
      <c r="R70" s="319">
        <v>0</v>
      </c>
      <c r="S70" s="247"/>
      <c r="T70" s="319">
        <v>0</v>
      </c>
      <c r="U70" s="247"/>
      <c r="V70" s="319">
        <v>0</v>
      </c>
    </row>
    <row r="71" spans="1:23" s="257" customFormat="1" ht="15" customHeight="1" x14ac:dyDescent="0.25">
      <c r="A71" s="256"/>
      <c r="B71" s="318" t="s">
        <v>265</v>
      </c>
      <c r="C71" s="247"/>
      <c r="D71" s="319">
        <v>11678</v>
      </c>
      <c r="E71" s="247"/>
      <c r="F71" s="319">
        <v>13071</v>
      </c>
      <c r="G71" s="247"/>
      <c r="H71" s="319">
        <v>14205</v>
      </c>
      <c r="I71" s="247"/>
      <c r="J71" s="319">
        <v>15551</v>
      </c>
      <c r="K71" s="247"/>
      <c r="L71" s="319">
        <v>17362</v>
      </c>
      <c r="M71" s="247"/>
      <c r="N71" s="319">
        <v>18909</v>
      </c>
      <c r="O71" s="247"/>
      <c r="P71" s="319">
        <v>20023</v>
      </c>
      <c r="Q71" s="247"/>
      <c r="R71" s="319">
        <v>624</v>
      </c>
      <c r="S71" s="247"/>
      <c r="T71" s="319">
        <v>3290</v>
      </c>
      <c r="U71" s="247"/>
      <c r="V71" s="319">
        <v>0</v>
      </c>
    </row>
    <row r="72" spans="1:23" s="257" customFormat="1" ht="15" customHeight="1" x14ac:dyDescent="0.25">
      <c r="A72" s="256"/>
      <c r="B72" s="318" t="s">
        <v>330</v>
      </c>
      <c r="C72" s="247"/>
      <c r="D72" s="319">
        <v>0</v>
      </c>
      <c r="E72" s="247"/>
      <c r="F72" s="319">
        <v>0</v>
      </c>
      <c r="G72" s="247"/>
      <c r="H72" s="319">
        <v>0</v>
      </c>
      <c r="I72" s="247"/>
      <c r="J72" s="319">
        <v>0</v>
      </c>
      <c r="K72" s="247"/>
      <c r="L72" s="319">
        <v>0</v>
      </c>
      <c r="M72" s="247"/>
      <c r="N72" s="319">
        <v>0</v>
      </c>
      <c r="O72" s="247"/>
      <c r="P72" s="319">
        <v>0</v>
      </c>
      <c r="Q72" s="247"/>
      <c r="R72" s="319">
        <v>0</v>
      </c>
      <c r="S72" s="247"/>
      <c r="T72" s="319">
        <v>0</v>
      </c>
      <c r="U72" s="247"/>
      <c r="V72" s="319">
        <v>3582</v>
      </c>
    </row>
    <row r="73" spans="1:23" s="257" customFormat="1" ht="15" customHeight="1" x14ac:dyDescent="0.25">
      <c r="A73" s="256"/>
      <c r="B73" s="318" t="s">
        <v>268</v>
      </c>
      <c r="C73" s="247"/>
      <c r="D73" s="319">
        <v>0</v>
      </c>
      <c r="E73" s="247"/>
      <c r="F73" s="319">
        <v>0</v>
      </c>
      <c r="G73" s="247"/>
      <c r="H73" s="319">
        <v>0</v>
      </c>
      <c r="I73" s="247"/>
      <c r="J73" s="319">
        <v>0</v>
      </c>
      <c r="K73" s="247"/>
      <c r="L73" s="319">
        <v>0</v>
      </c>
      <c r="M73" s="247"/>
      <c r="N73" s="319">
        <v>0</v>
      </c>
      <c r="O73" s="247"/>
      <c r="P73" s="319">
        <v>0</v>
      </c>
      <c r="Q73" s="247"/>
      <c r="R73" s="319">
        <v>0</v>
      </c>
      <c r="S73" s="247"/>
      <c r="T73" s="319">
        <v>0</v>
      </c>
      <c r="U73" s="247"/>
      <c r="V73" s="319">
        <v>423</v>
      </c>
    </row>
    <row r="74" spans="1:23" s="257" customFormat="1" ht="15" customHeight="1" x14ac:dyDescent="0.25">
      <c r="A74" s="256"/>
      <c r="B74" s="318" t="s">
        <v>269</v>
      </c>
      <c r="C74" s="247"/>
      <c r="D74" s="319">
        <v>1143</v>
      </c>
      <c r="E74" s="247"/>
      <c r="F74" s="319">
        <v>1299</v>
      </c>
      <c r="G74" s="247"/>
      <c r="H74" s="319">
        <v>1455</v>
      </c>
      <c r="I74" s="247"/>
      <c r="J74" s="319">
        <v>1610</v>
      </c>
      <c r="K74" s="247"/>
      <c r="L74" s="319">
        <v>1783</v>
      </c>
      <c r="M74" s="247"/>
      <c r="N74" s="319">
        <v>2016</v>
      </c>
      <c r="O74" s="247"/>
      <c r="P74" s="319">
        <v>1176</v>
      </c>
      <c r="Q74" s="247"/>
      <c r="R74" s="319">
        <v>2203</v>
      </c>
      <c r="S74" s="247"/>
      <c r="T74" s="319">
        <v>12070</v>
      </c>
      <c r="U74" s="247"/>
      <c r="V74" s="319">
        <v>14440</v>
      </c>
    </row>
    <row r="75" spans="1:23" s="257" customFormat="1" ht="15" customHeight="1" x14ac:dyDescent="0.25">
      <c r="A75" s="256"/>
      <c r="B75" s="318" t="s">
        <v>344</v>
      </c>
      <c r="C75" s="247"/>
      <c r="D75" s="319">
        <v>49096</v>
      </c>
      <c r="E75" s="247"/>
      <c r="F75" s="319">
        <v>21109</v>
      </c>
      <c r="G75" s="247"/>
      <c r="H75" s="319">
        <v>21415</v>
      </c>
      <c r="I75" s="247"/>
      <c r="J75" s="319">
        <v>20814</v>
      </c>
      <c r="K75" s="247"/>
      <c r="L75" s="319">
        <v>10643</v>
      </c>
      <c r="M75" s="247"/>
      <c r="N75" s="319">
        <v>10393</v>
      </c>
      <c r="O75" s="247"/>
      <c r="P75" s="319">
        <v>0</v>
      </c>
      <c r="Q75" s="247"/>
      <c r="R75" s="319">
        <v>0</v>
      </c>
      <c r="S75" s="247"/>
      <c r="T75" s="319">
        <v>0</v>
      </c>
      <c r="U75" s="247"/>
      <c r="V75" s="319">
        <v>0</v>
      </c>
    </row>
    <row r="76" spans="1:23" s="257" customFormat="1" ht="15" customHeight="1" x14ac:dyDescent="0.25">
      <c r="A76" s="256"/>
      <c r="B76" s="318" t="s">
        <v>255</v>
      </c>
      <c r="C76" s="247"/>
      <c r="D76" s="319">
        <v>21586</v>
      </c>
      <c r="E76" s="247"/>
      <c r="F76" s="319">
        <v>0</v>
      </c>
      <c r="G76" s="247"/>
      <c r="H76" s="319">
        <v>0</v>
      </c>
      <c r="I76" s="247"/>
      <c r="J76" s="319">
        <v>0</v>
      </c>
      <c r="K76" s="247"/>
      <c r="L76" s="319">
        <v>0</v>
      </c>
      <c r="M76" s="247"/>
      <c r="N76" s="319">
        <v>0</v>
      </c>
      <c r="O76" s="247"/>
      <c r="P76" s="319">
        <v>0</v>
      </c>
      <c r="Q76" s="247"/>
      <c r="R76" s="319">
        <v>0</v>
      </c>
      <c r="S76" s="247"/>
      <c r="T76" s="319">
        <v>610</v>
      </c>
      <c r="U76" s="247"/>
      <c r="V76" s="319">
        <v>8261</v>
      </c>
    </row>
    <row r="77" spans="1:23" s="257" customFormat="1" ht="15" customHeight="1" x14ac:dyDescent="0.25">
      <c r="A77" s="256"/>
      <c r="B77" s="318" t="s">
        <v>250</v>
      </c>
      <c r="C77" s="247"/>
      <c r="D77" s="319">
        <v>0</v>
      </c>
      <c r="E77" s="247"/>
      <c r="F77" s="319">
        <v>52891</v>
      </c>
      <c r="G77" s="247"/>
      <c r="H77" s="319">
        <v>61139</v>
      </c>
      <c r="I77" s="247"/>
      <c r="J77" s="319">
        <v>40239</v>
      </c>
      <c r="K77" s="247"/>
      <c r="L77" s="319">
        <v>37998</v>
      </c>
      <c r="M77" s="247"/>
      <c r="N77" s="319">
        <v>36112</v>
      </c>
      <c r="O77" s="247"/>
      <c r="P77" s="319">
        <v>13225</v>
      </c>
      <c r="Q77" s="247"/>
      <c r="R77" s="319">
        <v>11460</v>
      </c>
      <c r="S77" s="247"/>
      <c r="T77" s="319">
        <v>18973</v>
      </c>
      <c r="U77" s="247"/>
      <c r="V77" s="319">
        <v>12263</v>
      </c>
    </row>
    <row r="78" spans="1:23" s="257" customFormat="1" ht="15" customHeight="1" x14ac:dyDescent="0.25">
      <c r="A78" s="256"/>
      <c r="B78" s="318" t="s">
        <v>274</v>
      </c>
      <c r="C78" s="247"/>
      <c r="D78" s="319">
        <v>0</v>
      </c>
      <c r="E78" s="247"/>
      <c r="F78" s="319">
        <v>0</v>
      </c>
      <c r="G78" s="247"/>
      <c r="H78" s="319">
        <v>0</v>
      </c>
      <c r="I78" s="247"/>
      <c r="J78" s="319">
        <v>0</v>
      </c>
      <c r="K78" s="247"/>
      <c r="L78" s="319">
        <v>0</v>
      </c>
      <c r="M78" s="247"/>
      <c r="N78" s="319">
        <v>0</v>
      </c>
      <c r="O78" s="247"/>
      <c r="P78" s="319">
        <v>0</v>
      </c>
      <c r="Q78" s="247"/>
      <c r="R78" s="319">
        <v>0</v>
      </c>
      <c r="S78" s="247"/>
      <c r="T78" s="319">
        <v>0</v>
      </c>
      <c r="U78" s="247"/>
      <c r="V78" s="319">
        <v>549</v>
      </c>
    </row>
    <row r="79" spans="1:23" s="257" customFormat="1" ht="15" customHeight="1" x14ac:dyDescent="0.25">
      <c r="A79" s="256"/>
      <c r="B79" s="318" t="s">
        <v>351</v>
      </c>
      <c r="C79" s="247"/>
      <c r="D79" s="320">
        <v>0</v>
      </c>
      <c r="E79" s="247"/>
      <c r="F79" s="320">
        <v>0</v>
      </c>
      <c r="G79" s="247"/>
      <c r="H79" s="320">
        <v>875</v>
      </c>
      <c r="I79" s="247"/>
      <c r="J79" s="320">
        <v>875</v>
      </c>
      <c r="K79" s="247"/>
      <c r="L79" s="320">
        <v>875</v>
      </c>
      <c r="M79" s="247"/>
      <c r="N79" s="320">
        <v>875</v>
      </c>
      <c r="O79" s="247"/>
      <c r="P79" s="320">
        <v>0</v>
      </c>
      <c r="Q79" s="247"/>
      <c r="R79" s="320">
        <v>0</v>
      </c>
      <c r="S79" s="247"/>
      <c r="T79" s="320">
        <v>0</v>
      </c>
      <c r="U79" s="247"/>
      <c r="V79" s="320">
        <v>0</v>
      </c>
    </row>
    <row r="80" spans="1:23" s="269" customFormat="1" ht="10" customHeight="1" x14ac:dyDescent="0.25">
      <c r="B80" s="260"/>
      <c r="C80" s="271"/>
      <c r="E80" s="271"/>
      <c r="G80" s="271"/>
      <c r="I80" s="271"/>
      <c r="K80" s="271"/>
      <c r="M80" s="271"/>
      <c r="O80" s="271"/>
      <c r="P80" s="270"/>
      <c r="Q80" s="270"/>
      <c r="R80" s="270"/>
      <c r="S80" s="270"/>
      <c r="T80" s="270"/>
      <c r="U80" s="270"/>
      <c r="V80" s="270"/>
    </row>
    <row r="81" spans="1:23" s="269" customFormat="1" ht="15" customHeight="1" x14ac:dyDescent="0.25">
      <c r="B81" s="317" t="s">
        <v>275</v>
      </c>
      <c r="C81" s="248">
        <v>33923</v>
      </c>
      <c r="D81" s="321">
        <v>213362</v>
      </c>
      <c r="E81" s="248"/>
      <c r="F81" s="321">
        <v>204524</v>
      </c>
      <c r="G81" s="248"/>
      <c r="H81" s="321">
        <v>210755</v>
      </c>
      <c r="I81" s="248"/>
      <c r="J81" s="321">
        <v>187303</v>
      </c>
      <c r="K81" s="248"/>
      <c r="L81" s="321">
        <v>163940</v>
      </c>
      <c r="M81" s="248"/>
      <c r="N81" s="321">
        <v>167344</v>
      </c>
      <c r="O81" s="248"/>
      <c r="P81" s="321">
        <v>129575</v>
      </c>
      <c r="Q81" s="248"/>
      <c r="R81" s="321">
        <v>113851</v>
      </c>
      <c r="S81" s="248"/>
      <c r="T81" s="321">
        <v>98538</v>
      </c>
      <c r="U81" s="248"/>
      <c r="V81" s="321">
        <v>146967</v>
      </c>
    </row>
    <row r="82" spans="1:23" s="269" customFormat="1" ht="10" customHeight="1" x14ac:dyDescent="0.25">
      <c r="B82" s="257"/>
      <c r="C82" s="271"/>
      <c r="D82" s="273"/>
      <c r="E82" s="271"/>
      <c r="F82" s="273"/>
      <c r="G82" s="271"/>
      <c r="H82" s="273"/>
      <c r="I82" s="271"/>
      <c r="J82" s="273"/>
      <c r="K82" s="271"/>
      <c r="L82" s="273"/>
      <c r="M82" s="271"/>
      <c r="N82" s="273"/>
      <c r="O82" s="271"/>
      <c r="P82" s="273"/>
      <c r="Q82" s="271"/>
      <c r="R82" s="273"/>
      <c r="S82" s="271"/>
      <c r="T82" s="273"/>
      <c r="U82" s="271"/>
      <c r="V82" s="273"/>
    </row>
    <row r="83" spans="1:23" s="269" customFormat="1" ht="15" customHeight="1" x14ac:dyDescent="0.25">
      <c r="B83" s="317" t="s">
        <v>276</v>
      </c>
      <c r="C83" s="248"/>
      <c r="D83" s="321">
        <v>386732</v>
      </c>
      <c r="E83" s="248"/>
      <c r="F83" s="321">
        <v>363966</v>
      </c>
      <c r="G83" s="248"/>
      <c r="H83" s="321">
        <v>391415</v>
      </c>
      <c r="I83" s="248"/>
      <c r="J83" s="321">
        <v>362598</v>
      </c>
      <c r="K83" s="248"/>
      <c r="L83" s="321">
        <v>338517</v>
      </c>
      <c r="M83" s="248"/>
      <c r="N83" s="321">
        <v>360940</v>
      </c>
      <c r="O83" s="248"/>
      <c r="P83" s="321">
        <v>301654</v>
      </c>
      <c r="Q83" s="248"/>
      <c r="R83" s="321">
        <v>273592</v>
      </c>
      <c r="S83" s="248"/>
      <c r="T83" s="321">
        <v>238741</v>
      </c>
      <c r="U83" s="248"/>
      <c r="V83" s="321">
        <v>256456</v>
      </c>
    </row>
    <row r="84" spans="1:23" s="269" customFormat="1" ht="15" customHeight="1" x14ac:dyDescent="0.25">
      <c r="B84" s="257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S84" s="271"/>
      <c r="U84" s="271"/>
    </row>
    <row r="85" spans="1:23" s="269" customFormat="1" ht="15" customHeight="1" x14ac:dyDescent="0.25">
      <c r="B85" s="317" t="s">
        <v>277</v>
      </c>
      <c r="C85" s="271"/>
      <c r="D85" s="272"/>
      <c r="E85" s="271"/>
      <c r="F85" s="272"/>
      <c r="G85" s="271"/>
      <c r="H85" s="272"/>
      <c r="I85" s="271"/>
      <c r="J85" s="272"/>
      <c r="K85" s="271"/>
      <c r="L85" s="272"/>
      <c r="M85" s="271"/>
      <c r="N85" s="272"/>
      <c r="O85" s="271"/>
      <c r="P85" s="272"/>
      <c r="Q85" s="271"/>
      <c r="S85" s="271"/>
      <c r="U85" s="271"/>
      <c r="W85" s="257"/>
    </row>
    <row r="86" spans="1:23" s="257" customFormat="1" ht="15" customHeight="1" x14ac:dyDescent="0.25">
      <c r="A86" s="256"/>
      <c r="B86" s="318" t="s">
        <v>278</v>
      </c>
      <c r="C86" s="247"/>
      <c r="D86" s="319">
        <v>138439</v>
      </c>
      <c r="E86" s="247"/>
      <c r="F86" s="319">
        <v>138439</v>
      </c>
      <c r="G86" s="247"/>
      <c r="H86" s="319">
        <v>199219</v>
      </c>
      <c r="I86" s="247"/>
      <c r="J86" s="319">
        <v>199211</v>
      </c>
      <c r="K86" s="247"/>
      <c r="L86" s="319">
        <v>199211</v>
      </c>
      <c r="M86" s="247"/>
      <c r="N86" s="319">
        <v>199211</v>
      </c>
      <c r="O86" s="247"/>
      <c r="P86" s="319">
        <v>199211</v>
      </c>
      <c r="Q86" s="247"/>
      <c r="R86" s="319">
        <v>199211</v>
      </c>
      <c r="S86" s="247"/>
      <c r="T86" s="319">
        <v>200297</v>
      </c>
      <c r="U86" s="247"/>
      <c r="V86" s="319">
        <v>195080</v>
      </c>
    </row>
    <row r="87" spans="1:23" s="257" customFormat="1" ht="15" customHeight="1" x14ac:dyDescent="0.25">
      <c r="A87" s="256"/>
      <c r="B87" s="318" t="s">
        <v>279</v>
      </c>
      <c r="C87" s="247"/>
      <c r="D87" s="319">
        <v>3193</v>
      </c>
      <c r="E87" s="247"/>
      <c r="F87" s="319">
        <v>3193</v>
      </c>
      <c r="G87" s="247"/>
      <c r="H87" s="319">
        <v>0</v>
      </c>
      <c r="I87" s="247"/>
      <c r="J87" s="319">
        <v>0</v>
      </c>
      <c r="K87" s="247"/>
      <c r="L87" s="319">
        <v>0</v>
      </c>
      <c r="M87" s="247"/>
      <c r="N87" s="319">
        <v>0</v>
      </c>
      <c r="O87" s="247"/>
      <c r="P87" s="319">
        <v>0</v>
      </c>
      <c r="Q87" s="247"/>
      <c r="R87" s="319">
        <v>-2674</v>
      </c>
      <c r="S87" s="247"/>
      <c r="T87" s="319">
        <v>-2674</v>
      </c>
      <c r="U87" s="247"/>
      <c r="V87" s="319">
        <v>-2674</v>
      </c>
    </row>
    <row r="88" spans="1:23" s="257" customFormat="1" ht="15" customHeight="1" x14ac:dyDescent="0.25">
      <c r="A88" s="256"/>
      <c r="B88" s="318" t="s">
        <v>374</v>
      </c>
      <c r="C88" s="247"/>
      <c r="D88" s="319">
        <v>10965</v>
      </c>
      <c r="E88" s="247"/>
      <c r="F88" s="319">
        <v>10965</v>
      </c>
      <c r="G88" s="247"/>
      <c r="H88" s="319">
        <v>0</v>
      </c>
      <c r="I88" s="247"/>
      <c r="J88" s="319">
        <v>0</v>
      </c>
      <c r="K88" s="247"/>
      <c r="L88" s="319">
        <v>0</v>
      </c>
      <c r="M88" s="247"/>
      <c r="N88" s="319">
        <v>-60780</v>
      </c>
      <c r="O88" s="247"/>
      <c r="P88" s="319">
        <v>0</v>
      </c>
      <c r="Q88" s="247"/>
      <c r="R88" s="319">
        <v>0</v>
      </c>
      <c r="S88" s="247"/>
      <c r="T88" s="319">
        <v>0</v>
      </c>
      <c r="U88" s="247"/>
      <c r="V88" s="319">
        <v>0</v>
      </c>
    </row>
    <row r="89" spans="1:23" s="257" customFormat="1" ht="15" customHeight="1" x14ac:dyDescent="0.25">
      <c r="A89" s="256"/>
      <c r="B89" s="318" t="s">
        <v>280</v>
      </c>
      <c r="C89" s="247"/>
      <c r="D89" s="319">
        <v>-14542</v>
      </c>
      <c r="E89" s="247"/>
      <c r="F89" s="319">
        <v>0</v>
      </c>
      <c r="G89" s="247"/>
      <c r="H89" s="319">
        <v>-43756</v>
      </c>
      <c r="I89" s="247"/>
      <c r="J89" s="319">
        <v>-59296</v>
      </c>
      <c r="K89" s="247"/>
      <c r="L89" s="319">
        <v>-60103</v>
      </c>
      <c r="M89" s="247"/>
      <c r="N89" s="319">
        <v>0</v>
      </c>
      <c r="O89" s="247"/>
      <c r="P89" s="319">
        <v>-70534</v>
      </c>
      <c r="Q89" s="247"/>
      <c r="R89" s="319">
        <v>-83331</v>
      </c>
      <c r="S89" s="247"/>
      <c r="T89" s="319">
        <v>-100542</v>
      </c>
      <c r="U89" s="247"/>
      <c r="V89" s="319">
        <v>-105981</v>
      </c>
    </row>
    <row r="90" spans="1:23" s="257" customFormat="1" ht="15" customHeight="1" x14ac:dyDescent="0.25">
      <c r="A90" s="256"/>
      <c r="B90" s="318" t="s">
        <v>370</v>
      </c>
      <c r="C90" s="247"/>
      <c r="D90" s="319">
        <v>599</v>
      </c>
      <c r="E90" s="247"/>
      <c r="F90" s="319">
        <v>599</v>
      </c>
      <c r="G90" s="247"/>
      <c r="H90" s="319">
        <v>599</v>
      </c>
      <c r="I90" s="247"/>
      <c r="J90" s="319">
        <v>599</v>
      </c>
      <c r="K90" s="247"/>
      <c r="L90" s="319">
        <v>599</v>
      </c>
      <c r="M90" s="247"/>
      <c r="N90" s="319">
        <v>599</v>
      </c>
      <c r="O90" s="247"/>
      <c r="P90" s="319">
        <v>599</v>
      </c>
      <c r="Q90" s="247"/>
      <c r="R90" s="319">
        <v>599</v>
      </c>
      <c r="S90" s="247"/>
      <c r="T90" s="319">
        <v>0</v>
      </c>
      <c r="U90" s="247"/>
      <c r="V90" s="319">
        <v>0</v>
      </c>
    </row>
    <row r="91" spans="1:23" s="257" customFormat="1" ht="15" customHeight="1" x14ac:dyDescent="0.25">
      <c r="A91" s="256"/>
      <c r="B91" s="318" t="s">
        <v>281</v>
      </c>
      <c r="C91" s="247"/>
      <c r="D91" s="320">
        <v>361</v>
      </c>
      <c r="E91" s="247"/>
      <c r="F91" s="320">
        <v>-656</v>
      </c>
      <c r="G91" s="247"/>
      <c r="H91" s="320">
        <v>-2814</v>
      </c>
      <c r="I91" s="247"/>
      <c r="J91" s="320">
        <v>-5491</v>
      </c>
      <c r="K91" s="247"/>
      <c r="L91" s="320">
        <v>-3120</v>
      </c>
      <c r="M91" s="247"/>
      <c r="N91" s="320">
        <v>-3351</v>
      </c>
      <c r="O91" s="247"/>
      <c r="P91" s="320">
        <v>-939</v>
      </c>
      <c r="Q91" s="247"/>
      <c r="R91" s="320">
        <v>-10793</v>
      </c>
      <c r="S91" s="247"/>
      <c r="T91" s="320">
        <v>-10282</v>
      </c>
      <c r="U91" s="247"/>
      <c r="V91" s="320">
        <v>-9896</v>
      </c>
    </row>
    <row r="92" spans="1:23" s="269" customFormat="1" ht="15" customHeight="1" x14ac:dyDescent="0.25">
      <c r="B92" s="274"/>
      <c r="C92" s="276"/>
      <c r="D92" s="314"/>
      <c r="E92" s="276"/>
      <c r="F92" s="314"/>
      <c r="G92" s="276"/>
      <c r="H92" s="314"/>
      <c r="I92" s="276"/>
      <c r="J92" s="314"/>
      <c r="K92" s="276"/>
      <c r="L92" s="314"/>
      <c r="M92" s="276"/>
      <c r="N92" s="293"/>
      <c r="O92" s="276"/>
      <c r="P92" s="293"/>
      <c r="Q92" s="276"/>
      <c r="R92" s="293"/>
      <c r="S92" s="276"/>
      <c r="T92" s="293"/>
      <c r="U92" s="276"/>
      <c r="V92" s="293"/>
    </row>
    <row r="93" spans="1:23" s="269" customFormat="1" ht="15" customHeight="1" x14ac:dyDescent="0.25">
      <c r="B93" s="317" t="s">
        <v>282</v>
      </c>
      <c r="C93" s="248"/>
      <c r="D93" s="321">
        <v>139015</v>
      </c>
      <c r="E93" s="248"/>
      <c r="F93" s="321">
        <v>152540</v>
      </c>
      <c r="G93" s="248"/>
      <c r="H93" s="321">
        <v>153248</v>
      </c>
      <c r="I93" s="248"/>
      <c r="J93" s="321">
        <v>135023</v>
      </c>
      <c r="K93" s="248"/>
      <c r="L93" s="321">
        <v>136587</v>
      </c>
      <c r="M93" s="248"/>
      <c r="N93" s="321">
        <v>135679</v>
      </c>
      <c r="O93" s="248"/>
      <c r="P93" s="321">
        <v>128337</v>
      </c>
      <c r="Q93" s="248"/>
      <c r="R93" s="321">
        <v>103012</v>
      </c>
      <c r="S93" s="248"/>
      <c r="T93" s="321">
        <v>86799</v>
      </c>
      <c r="U93" s="248"/>
      <c r="V93" s="321">
        <v>76529</v>
      </c>
    </row>
    <row r="94" spans="1:23" s="269" customFormat="1" ht="15" customHeight="1" x14ac:dyDescent="0.25">
      <c r="B94" s="257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</row>
    <row r="95" spans="1:23" s="269" customFormat="1" ht="15" customHeight="1" thickBot="1" x14ac:dyDescent="0.4">
      <c r="B95" s="317" t="s">
        <v>283</v>
      </c>
      <c r="C95" s="248"/>
      <c r="D95" s="322">
        <v>525747</v>
      </c>
      <c r="E95" s="248"/>
      <c r="F95" s="322">
        <v>516506</v>
      </c>
      <c r="G95" s="248"/>
      <c r="H95" s="322">
        <v>544663</v>
      </c>
      <c r="I95" s="248"/>
      <c r="J95" s="322">
        <v>497621</v>
      </c>
      <c r="K95" s="248"/>
      <c r="L95" s="322">
        <v>475104</v>
      </c>
      <c r="M95" s="248"/>
      <c r="N95" s="322">
        <v>496619</v>
      </c>
      <c r="O95" s="248"/>
      <c r="P95" s="322">
        <v>429991</v>
      </c>
      <c r="Q95" s="248"/>
      <c r="R95" s="322">
        <v>376604</v>
      </c>
      <c r="S95" s="248"/>
      <c r="T95" s="322">
        <v>325540</v>
      </c>
      <c r="U95" s="248"/>
      <c r="V95" s="322">
        <v>332985</v>
      </c>
      <c r="W95" s="277"/>
    </row>
    <row r="96" spans="1:23" ht="15" thickTop="1" x14ac:dyDescent="0.35">
      <c r="S96" s="307"/>
      <c r="U96" s="307"/>
    </row>
    <row r="97" spans="19:21" x14ac:dyDescent="0.35">
      <c r="S97" s="307"/>
      <c r="U97" s="307"/>
    </row>
    <row r="98" spans="19:21" x14ac:dyDescent="0.35">
      <c r="S98" s="307"/>
      <c r="U98" s="307"/>
    </row>
    <row r="99" spans="19:21" x14ac:dyDescent="0.35">
      <c r="S99" s="307"/>
    </row>
    <row r="100" spans="19:21" x14ac:dyDescent="0.35">
      <c r="S100" s="307"/>
    </row>
    <row r="101" spans="19:21" x14ac:dyDescent="0.35">
      <c r="S101" s="307"/>
    </row>
    <row r="102" spans="19:21" x14ac:dyDescent="0.35">
      <c r="S102" s="307"/>
    </row>
    <row r="103" spans="19:21" x14ac:dyDescent="0.35">
      <c r="S103" s="307"/>
    </row>
    <row r="104" spans="19:21" x14ac:dyDescent="0.35">
      <c r="S104" s="307"/>
    </row>
    <row r="105" spans="19:21" x14ac:dyDescent="0.35">
      <c r="S105" s="307"/>
    </row>
    <row r="106" spans="19:21" x14ac:dyDescent="0.35">
      <c r="S106" s="307"/>
    </row>
    <row r="107" spans="19:21" x14ac:dyDescent="0.35">
      <c r="S107" s="307"/>
    </row>
  </sheetData>
  <mergeCells count="1">
    <mergeCell ref="D8:V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6"/>
  <sheetViews>
    <sheetView showGridLines="0" zoomScale="80" zoomScaleNormal="80" workbookViewId="0">
      <selection activeCell="C8" sqref="C8:U8"/>
    </sheetView>
  </sheetViews>
  <sheetFormatPr defaultColWidth="18.7265625" defaultRowHeight="13" x14ac:dyDescent="0.25"/>
  <cols>
    <col min="1" max="1" width="1.7265625" style="269" customWidth="1"/>
    <col min="2" max="2" width="61.54296875" style="283" customWidth="1"/>
    <col min="3" max="3" width="14.7265625" style="278" customWidth="1"/>
    <col min="4" max="4" width="1.7265625" style="278" customWidth="1"/>
    <col min="5" max="5" width="14.7265625" style="278" customWidth="1"/>
    <col min="6" max="6" width="1.7265625" style="278" customWidth="1"/>
    <col min="7" max="7" width="14.7265625" style="278" customWidth="1"/>
    <col min="8" max="8" width="1.7265625" style="278" customWidth="1"/>
    <col min="9" max="9" width="14.7265625" style="278" customWidth="1"/>
    <col min="10" max="10" width="1.7265625" style="278" customWidth="1"/>
    <col min="11" max="11" width="14.7265625" style="278" customWidth="1"/>
    <col min="12" max="12" width="1.7265625" style="278" customWidth="1"/>
    <col min="13" max="13" width="14.7265625" style="278" customWidth="1"/>
    <col min="14" max="14" width="1.7265625" style="278" customWidth="1"/>
    <col min="15" max="15" width="14.7265625" style="278" customWidth="1"/>
    <col min="16" max="16" width="1.7265625" style="278" customWidth="1"/>
    <col min="17" max="17" width="14.7265625" style="278" customWidth="1"/>
    <col min="18" max="18" width="1.7265625" style="275" customWidth="1"/>
    <col min="19" max="19" width="14.7265625" style="278" customWidth="1"/>
    <col min="20" max="20" width="1.7265625" style="275" customWidth="1"/>
    <col min="21" max="21" width="14.7265625" style="278" customWidth="1"/>
    <col min="22" max="16384" width="18.7265625" style="283"/>
  </cols>
  <sheetData>
    <row r="1" spans="1:21" s="241" customFormat="1" ht="15" customHeight="1" x14ac:dyDescent="0.25">
      <c r="A1" s="256"/>
      <c r="B1" s="278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58"/>
      <c r="S1" s="279"/>
      <c r="T1" s="258"/>
      <c r="U1" s="279"/>
    </row>
    <row r="2" spans="1:21" s="241" customFormat="1" ht="15" customHeight="1" x14ac:dyDescent="0.25">
      <c r="A2" s="256"/>
      <c r="B2" s="228" t="s">
        <v>24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58"/>
      <c r="S2" s="279"/>
      <c r="T2" s="258"/>
      <c r="U2" s="279"/>
    </row>
    <row r="3" spans="1:21" s="241" customFormat="1" ht="10" customHeight="1" x14ac:dyDescent="0.25">
      <c r="A3" s="256"/>
      <c r="B3" s="22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58"/>
      <c r="S3" s="279"/>
      <c r="T3" s="258"/>
      <c r="U3" s="279"/>
    </row>
    <row r="4" spans="1:21" s="241" customFormat="1" ht="15" customHeight="1" x14ac:dyDescent="0.25">
      <c r="A4" s="256"/>
      <c r="B4" s="312" t="s">
        <v>284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58"/>
      <c r="S4" s="279"/>
      <c r="T4" s="258"/>
      <c r="U4" s="279"/>
    </row>
    <row r="5" spans="1:21" s="241" customFormat="1" ht="15" customHeight="1" x14ac:dyDescent="0.25">
      <c r="A5" s="256"/>
      <c r="B5" s="313" t="s">
        <v>216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58"/>
      <c r="S5" s="279"/>
      <c r="T5" s="258"/>
      <c r="U5" s="279"/>
    </row>
    <row r="6" spans="1:21" s="241" customFormat="1" ht="15" customHeight="1" x14ac:dyDescent="0.25">
      <c r="A6" s="256"/>
      <c r="B6" s="313" t="s">
        <v>331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58"/>
      <c r="S6" s="279"/>
      <c r="T6" s="258"/>
      <c r="U6" s="279"/>
    </row>
    <row r="7" spans="1:21" s="281" customFormat="1" ht="10" customHeight="1" x14ac:dyDescent="0.25">
      <c r="A7" s="256"/>
      <c r="B7" s="245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80"/>
      <c r="S7" s="260"/>
      <c r="T7" s="280"/>
      <c r="U7" s="260"/>
    </row>
    <row r="8" spans="1:21" s="257" customFormat="1" ht="15" customHeight="1" x14ac:dyDescent="0.25">
      <c r="A8" s="256"/>
      <c r="C8" s="386" t="s">
        <v>365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</row>
    <row r="9" spans="1:21" s="257" customFormat="1" ht="15" customHeight="1" x14ac:dyDescent="0.25">
      <c r="A9" s="256"/>
      <c r="B9" s="384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</row>
    <row r="10" spans="1:21" s="230" customFormat="1" ht="15" customHeight="1" x14ac:dyDescent="0.25">
      <c r="A10" s="261"/>
      <c r="C10" s="315" t="s">
        <v>380</v>
      </c>
      <c r="D10" s="231"/>
      <c r="E10" s="315" t="s">
        <v>371</v>
      </c>
      <c r="F10" s="231"/>
      <c r="G10" s="315" t="s">
        <v>367</v>
      </c>
      <c r="H10" s="231"/>
      <c r="I10" s="315" t="s">
        <v>356</v>
      </c>
      <c r="J10" s="231"/>
      <c r="K10" s="315" t="s">
        <v>352</v>
      </c>
      <c r="L10" s="231"/>
      <c r="M10" s="315" t="s">
        <v>350</v>
      </c>
      <c r="N10" s="231"/>
      <c r="O10" s="315" t="s">
        <v>337</v>
      </c>
      <c r="P10" s="231"/>
      <c r="Q10" s="315" t="s">
        <v>318</v>
      </c>
      <c r="R10" s="231"/>
      <c r="S10" s="315" t="s">
        <v>244</v>
      </c>
      <c r="T10" s="231"/>
      <c r="U10" s="315" t="s">
        <v>329</v>
      </c>
    </row>
    <row r="11" spans="1:21" ht="15" customHeight="1" x14ac:dyDescent="0.25">
      <c r="A11" s="256"/>
      <c r="B11" s="378" t="s">
        <v>285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78"/>
      <c r="S11" s="258"/>
      <c r="T11" s="278"/>
      <c r="U11" s="258"/>
    </row>
    <row r="12" spans="1:21" s="282" customFormat="1" ht="10" customHeight="1" x14ac:dyDescent="0.25">
      <c r="A12" s="261"/>
      <c r="B12" s="284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80"/>
      <c r="S12" s="379"/>
      <c r="T12" s="380"/>
      <c r="U12" s="379"/>
    </row>
    <row r="13" spans="1:21" s="282" customFormat="1" ht="15" customHeight="1" x14ac:dyDescent="0.25">
      <c r="A13" s="261"/>
      <c r="B13" s="378" t="s">
        <v>320</v>
      </c>
      <c r="C13" s="381">
        <v>-14528</v>
      </c>
      <c r="D13" s="382"/>
      <c r="E13" s="381">
        <v>15480</v>
      </c>
      <c r="F13" s="382"/>
      <c r="G13" s="381">
        <v>18018</v>
      </c>
      <c r="H13" s="382"/>
      <c r="I13" s="381">
        <v>1469</v>
      </c>
      <c r="J13" s="382"/>
      <c r="K13" s="381">
        <v>677</v>
      </c>
      <c r="L13" s="382"/>
      <c r="M13" s="381">
        <v>10122</v>
      </c>
      <c r="N13" s="382"/>
      <c r="O13" s="381">
        <v>21033</v>
      </c>
      <c r="P13" s="382"/>
      <c r="Q13" s="381">
        <v>9782</v>
      </c>
      <c r="R13" s="308"/>
      <c r="S13" s="381">
        <v>-14665</v>
      </c>
      <c r="T13" s="308"/>
      <c r="U13" s="381">
        <v>32088</v>
      </c>
    </row>
    <row r="14" spans="1:21" s="282" customFormat="1" ht="15" customHeight="1" x14ac:dyDescent="0.25">
      <c r="A14" s="261"/>
      <c r="B14" s="378" t="s">
        <v>321</v>
      </c>
      <c r="C14" s="381">
        <v>0</v>
      </c>
      <c r="D14" s="382"/>
      <c r="E14" s="381">
        <v>0</v>
      </c>
      <c r="F14" s="382"/>
      <c r="G14" s="381">
        <v>0</v>
      </c>
      <c r="H14" s="382"/>
      <c r="I14" s="381">
        <v>0</v>
      </c>
      <c r="J14" s="382"/>
      <c r="K14" s="381">
        <v>0</v>
      </c>
      <c r="L14" s="382"/>
      <c r="M14" s="381">
        <v>0</v>
      </c>
      <c r="N14" s="382"/>
      <c r="O14" s="381">
        <v>13281</v>
      </c>
      <c r="P14" s="382"/>
      <c r="Q14" s="381">
        <v>7423</v>
      </c>
      <c r="R14" s="308"/>
      <c r="S14" s="381">
        <v>24669</v>
      </c>
      <c r="T14" s="308"/>
      <c r="U14" s="381">
        <v>0</v>
      </c>
    </row>
    <row r="15" spans="1:21" s="282" customFormat="1" ht="10" customHeight="1" x14ac:dyDescent="0.25">
      <c r="A15" s="256"/>
      <c r="B15" s="284"/>
      <c r="C15" s="285"/>
      <c r="D15" s="295"/>
      <c r="E15" s="285"/>
      <c r="F15" s="295"/>
      <c r="G15" s="285"/>
      <c r="H15" s="295"/>
      <c r="I15" s="285"/>
      <c r="J15" s="295"/>
      <c r="K15" s="285"/>
      <c r="L15" s="295"/>
      <c r="M15" s="285"/>
      <c r="N15" s="295"/>
      <c r="O15" s="285"/>
      <c r="P15" s="295"/>
      <c r="Q15" s="285"/>
      <c r="R15" s="294"/>
      <c r="S15" s="285"/>
      <c r="T15" s="294"/>
      <c r="U15" s="285"/>
    </row>
    <row r="16" spans="1:21" ht="15" customHeight="1" x14ac:dyDescent="0.25">
      <c r="A16" s="256"/>
      <c r="B16" s="378" t="s">
        <v>296</v>
      </c>
      <c r="C16" s="286"/>
      <c r="D16" s="294"/>
      <c r="E16" s="286"/>
      <c r="F16" s="294"/>
      <c r="G16" s="286"/>
      <c r="H16" s="294"/>
      <c r="I16" s="286"/>
      <c r="J16" s="294"/>
      <c r="K16" s="286"/>
      <c r="L16" s="294"/>
      <c r="M16" s="286"/>
      <c r="N16" s="294"/>
      <c r="O16" s="286"/>
      <c r="P16" s="294"/>
      <c r="Q16" s="286"/>
      <c r="R16" s="294"/>
      <c r="S16" s="286"/>
      <c r="T16" s="294"/>
      <c r="U16" s="286"/>
    </row>
    <row r="17" spans="1:21" ht="15" customHeight="1" x14ac:dyDescent="0.25">
      <c r="A17" s="256"/>
      <c r="B17" s="378" t="s">
        <v>300</v>
      </c>
      <c r="C17" s="285"/>
      <c r="D17" s="295"/>
      <c r="E17" s="285"/>
      <c r="F17" s="295"/>
      <c r="G17" s="285"/>
      <c r="H17" s="295"/>
      <c r="I17" s="285"/>
      <c r="J17" s="295"/>
      <c r="K17" s="285"/>
      <c r="L17" s="295"/>
      <c r="M17" s="285"/>
      <c r="N17" s="295"/>
      <c r="O17" s="285"/>
      <c r="P17" s="295"/>
      <c r="Q17" s="285"/>
      <c r="R17" s="294"/>
      <c r="S17" s="285"/>
      <c r="T17" s="294"/>
      <c r="U17" s="285"/>
    </row>
    <row r="18" spans="1:21" s="257" customFormat="1" ht="15" customHeight="1" x14ac:dyDescent="0.25">
      <c r="A18" s="256"/>
      <c r="B18" s="383" t="s">
        <v>286</v>
      </c>
      <c r="C18" s="319">
        <v>5279</v>
      </c>
      <c r="D18" s="296"/>
      <c r="E18" s="319">
        <v>25863</v>
      </c>
      <c r="F18" s="296"/>
      <c r="G18" s="319">
        <v>19092</v>
      </c>
      <c r="H18" s="296"/>
      <c r="I18" s="319">
        <v>12432</v>
      </c>
      <c r="J18" s="296"/>
      <c r="K18" s="319">
        <v>6134</v>
      </c>
      <c r="L18" s="296"/>
      <c r="M18" s="319">
        <v>17438</v>
      </c>
      <c r="N18" s="296"/>
      <c r="O18" s="319">
        <v>15301</v>
      </c>
      <c r="P18" s="296"/>
      <c r="Q18" s="319">
        <v>11758</v>
      </c>
      <c r="R18" s="296"/>
      <c r="S18" s="319">
        <v>5268</v>
      </c>
      <c r="T18" s="296"/>
      <c r="U18" s="319">
        <v>7660</v>
      </c>
    </row>
    <row r="19" spans="1:21" s="257" customFormat="1" ht="15" customHeight="1" x14ac:dyDescent="0.25">
      <c r="A19" s="256"/>
      <c r="B19" s="383" t="s">
        <v>287</v>
      </c>
      <c r="C19" s="319">
        <v>4945</v>
      </c>
      <c r="D19" s="296"/>
      <c r="E19" s="319">
        <v>4616</v>
      </c>
      <c r="F19" s="296"/>
      <c r="G19" s="319">
        <v>4493</v>
      </c>
      <c r="H19" s="296"/>
      <c r="I19" s="319">
        <v>1829</v>
      </c>
      <c r="J19" s="296"/>
      <c r="K19" s="319">
        <v>1683</v>
      </c>
      <c r="L19" s="296"/>
      <c r="M19" s="319">
        <v>5039</v>
      </c>
      <c r="N19" s="296"/>
      <c r="O19" s="319">
        <v>3292</v>
      </c>
      <c r="P19" s="296"/>
      <c r="Q19" s="319">
        <v>4106</v>
      </c>
      <c r="R19" s="296"/>
      <c r="S19" s="319">
        <v>5336</v>
      </c>
      <c r="T19" s="296"/>
      <c r="U19" s="319">
        <v>7421</v>
      </c>
    </row>
    <row r="20" spans="1:21" s="257" customFormat="1" ht="15" customHeight="1" x14ac:dyDescent="0.25">
      <c r="A20" s="256"/>
      <c r="B20" s="383" t="s">
        <v>342</v>
      </c>
      <c r="C20" s="319">
        <v>0</v>
      </c>
      <c r="D20" s="296"/>
      <c r="E20" s="319">
        <v>1220</v>
      </c>
      <c r="F20" s="296"/>
      <c r="G20" s="319">
        <v>1221</v>
      </c>
      <c r="H20" s="296"/>
      <c r="I20" s="319">
        <v>1221</v>
      </c>
      <c r="J20" s="296"/>
      <c r="K20" s="319">
        <v>885</v>
      </c>
      <c r="L20" s="296"/>
      <c r="M20" s="319">
        <v>3814</v>
      </c>
      <c r="N20" s="296"/>
      <c r="O20" s="319">
        <v>3032</v>
      </c>
      <c r="P20" s="296"/>
      <c r="Q20" s="319">
        <v>0</v>
      </c>
      <c r="R20" s="296"/>
      <c r="S20" s="319">
        <v>0</v>
      </c>
      <c r="T20" s="296"/>
      <c r="U20" s="319">
        <v>0</v>
      </c>
    </row>
    <row r="21" spans="1:21" s="257" customFormat="1" ht="15" customHeight="1" x14ac:dyDescent="0.25">
      <c r="A21" s="256"/>
      <c r="B21" s="383" t="s">
        <v>343</v>
      </c>
      <c r="C21" s="319">
        <v>0</v>
      </c>
      <c r="D21" s="296"/>
      <c r="E21" s="319">
        <v>0</v>
      </c>
      <c r="F21" s="296"/>
      <c r="G21" s="319">
        <v>0</v>
      </c>
      <c r="H21" s="296"/>
      <c r="I21" s="319">
        <v>0</v>
      </c>
      <c r="J21" s="296"/>
      <c r="K21" s="319">
        <v>0</v>
      </c>
      <c r="L21" s="296"/>
      <c r="M21" s="319">
        <v>0</v>
      </c>
      <c r="N21" s="296"/>
      <c r="O21" s="319">
        <v>0</v>
      </c>
      <c r="P21" s="296"/>
      <c r="Q21" s="319">
        <v>0</v>
      </c>
      <c r="R21" s="296"/>
      <c r="S21" s="319">
        <v>0</v>
      </c>
      <c r="T21" s="296"/>
      <c r="U21" s="319">
        <v>0</v>
      </c>
    </row>
    <row r="22" spans="1:21" s="257" customFormat="1" ht="15" customHeight="1" x14ac:dyDescent="0.25">
      <c r="A22" s="256"/>
      <c r="B22" s="383" t="s">
        <v>346</v>
      </c>
      <c r="C22" s="319">
        <v>0</v>
      </c>
      <c r="D22" s="296"/>
      <c r="E22" s="319">
        <v>0</v>
      </c>
      <c r="F22" s="296"/>
      <c r="G22" s="319">
        <v>0</v>
      </c>
      <c r="H22" s="296"/>
      <c r="I22" s="319">
        <v>0</v>
      </c>
      <c r="J22" s="296"/>
      <c r="K22" s="319">
        <v>0</v>
      </c>
      <c r="L22" s="296"/>
      <c r="M22" s="319">
        <v>0</v>
      </c>
      <c r="N22" s="296"/>
      <c r="O22" s="319">
        <v>0</v>
      </c>
      <c r="P22" s="296"/>
      <c r="Q22" s="319">
        <v>0</v>
      </c>
      <c r="R22" s="296"/>
      <c r="S22" s="319">
        <v>0</v>
      </c>
      <c r="T22" s="296"/>
      <c r="U22" s="319">
        <v>0</v>
      </c>
    </row>
    <row r="23" spans="1:21" s="257" customFormat="1" ht="15" customHeight="1" x14ac:dyDescent="0.25">
      <c r="A23" s="256"/>
      <c r="B23" s="383" t="s">
        <v>333</v>
      </c>
      <c r="C23" s="319">
        <v>0</v>
      </c>
      <c r="D23" s="296"/>
      <c r="E23" s="319">
        <v>474</v>
      </c>
      <c r="F23" s="296"/>
      <c r="G23" s="319">
        <v>474</v>
      </c>
      <c r="H23" s="296"/>
      <c r="I23" s="319">
        <v>474</v>
      </c>
      <c r="J23" s="296"/>
      <c r="K23" s="319">
        <v>62</v>
      </c>
      <c r="L23" s="296"/>
      <c r="M23" s="319">
        <v>248</v>
      </c>
      <c r="N23" s="296"/>
      <c r="O23" s="319">
        <v>200</v>
      </c>
      <c r="P23" s="296"/>
      <c r="Q23" s="319">
        <v>0</v>
      </c>
      <c r="R23" s="296"/>
      <c r="S23" s="319">
        <v>0</v>
      </c>
      <c r="T23" s="296"/>
      <c r="U23" s="319">
        <v>0</v>
      </c>
    </row>
    <row r="24" spans="1:21" s="257" customFormat="1" ht="15" customHeight="1" x14ac:dyDescent="0.25">
      <c r="A24" s="256"/>
      <c r="B24" s="383" t="s">
        <v>288</v>
      </c>
      <c r="C24" s="319">
        <v>1108</v>
      </c>
      <c r="D24" s="296"/>
      <c r="E24" s="319">
        <v>1156</v>
      </c>
      <c r="F24" s="296"/>
      <c r="G24" s="319">
        <v>1162</v>
      </c>
      <c r="H24" s="296"/>
      <c r="I24" s="319">
        <v>1251</v>
      </c>
      <c r="J24" s="296"/>
      <c r="K24" s="319">
        <v>-1177</v>
      </c>
      <c r="L24" s="296"/>
      <c r="M24" s="319">
        <v>-7951</v>
      </c>
      <c r="N24" s="296"/>
      <c r="O24" s="319">
        <v>-493</v>
      </c>
      <c r="P24" s="296"/>
      <c r="Q24" s="319">
        <v>-8681</v>
      </c>
      <c r="R24" s="296"/>
      <c r="S24" s="319">
        <v>256</v>
      </c>
      <c r="T24" s="296"/>
      <c r="U24" s="319">
        <v>-7770</v>
      </c>
    </row>
    <row r="25" spans="1:21" s="257" customFormat="1" ht="15" customHeight="1" x14ac:dyDescent="0.25">
      <c r="A25" s="256"/>
      <c r="B25" s="383" t="s">
        <v>312</v>
      </c>
      <c r="C25" s="319">
        <v>0</v>
      </c>
      <c r="D25" s="296"/>
      <c r="E25" s="319">
        <v>229</v>
      </c>
      <c r="F25" s="296"/>
      <c r="G25" s="319">
        <v>0</v>
      </c>
      <c r="H25" s="296"/>
      <c r="I25" s="319">
        <v>0</v>
      </c>
      <c r="J25" s="296"/>
      <c r="K25" s="319">
        <v>0</v>
      </c>
      <c r="L25" s="296"/>
      <c r="M25" s="319">
        <v>239</v>
      </c>
      <c r="N25" s="296"/>
      <c r="O25" s="319">
        <v>0</v>
      </c>
      <c r="P25" s="296"/>
      <c r="Q25" s="319">
        <v>0</v>
      </c>
      <c r="R25" s="296"/>
      <c r="S25" s="319">
        <v>-692</v>
      </c>
      <c r="T25" s="296"/>
      <c r="U25" s="319">
        <v>-547</v>
      </c>
    </row>
    <row r="26" spans="1:21" s="257" customFormat="1" ht="15" customHeight="1" x14ac:dyDescent="0.25">
      <c r="A26" s="256"/>
      <c r="B26" s="383" t="s">
        <v>360</v>
      </c>
      <c r="C26" s="319">
        <v>-373</v>
      </c>
      <c r="D26" s="296"/>
      <c r="E26" s="319">
        <v>1437</v>
      </c>
      <c r="F26" s="296"/>
      <c r="G26" s="319">
        <v>22</v>
      </c>
      <c r="H26" s="296"/>
      <c r="I26" s="319">
        <v>-188</v>
      </c>
      <c r="J26" s="296"/>
      <c r="K26" s="319">
        <v>-185</v>
      </c>
      <c r="L26" s="296"/>
      <c r="M26" s="319">
        <v>-5043</v>
      </c>
      <c r="N26" s="296"/>
      <c r="O26" s="319">
        <v>-295</v>
      </c>
      <c r="P26" s="296"/>
      <c r="Q26" s="319">
        <v>-20</v>
      </c>
      <c r="R26" s="296"/>
      <c r="S26" s="319">
        <v>809</v>
      </c>
      <c r="T26" s="296"/>
      <c r="U26" s="319">
        <v>-4279</v>
      </c>
    </row>
    <row r="27" spans="1:21" s="257" customFormat="1" ht="15" customHeight="1" x14ac:dyDescent="0.25">
      <c r="A27" s="256"/>
      <c r="B27" s="383" t="s">
        <v>290</v>
      </c>
      <c r="C27" s="319">
        <v>1006</v>
      </c>
      <c r="D27" s="296"/>
      <c r="E27" s="319">
        <v>-5838</v>
      </c>
      <c r="F27" s="296"/>
      <c r="G27" s="319">
        <v>1410</v>
      </c>
      <c r="H27" s="296"/>
      <c r="I27" s="319">
        <v>733</v>
      </c>
      <c r="J27" s="296"/>
      <c r="K27" s="319">
        <v>85</v>
      </c>
      <c r="L27" s="296"/>
      <c r="M27" s="319">
        <v>1656</v>
      </c>
      <c r="N27" s="296"/>
      <c r="O27" s="319">
        <v>-4985</v>
      </c>
      <c r="P27" s="296"/>
      <c r="Q27" s="319">
        <v>-5737</v>
      </c>
      <c r="R27" s="296"/>
      <c r="S27" s="319">
        <v>-7400</v>
      </c>
      <c r="T27" s="296"/>
      <c r="U27" s="319">
        <v>6625</v>
      </c>
    </row>
    <row r="28" spans="1:21" s="257" customFormat="1" ht="15" customHeight="1" x14ac:dyDescent="0.25">
      <c r="A28" s="256"/>
      <c r="B28" s="383" t="s">
        <v>289</v>
      </c>
      <c r="C28" s="319">
        <v>731</v>
      </c>
      <c r="D28" s="296"/>
      <c r="E28" s="319">
        <v>0</v>
      </c>
      <c r="F28" s="296"/>
      <c r="G28" s="319">
        <v>-4499</v>
      </c>
      <c r="H28" s="296"/>
      <c r="I28" s="319">
        <v>-2669</v>
      </c>
      <c r="J28" s="296"/>
      <c r="K28" s="319">
        <v>220</v>
      </c>
      <c r="L28" s="296"/>
      <c r="M28" s="319">
        <v>0</v>
      </c>
      <c r="N28" s="296"/>
      <c r="O28" s="319">
        <v>3635</v>
      </c>
      <c r="P28" s="296"/>
      <c r="Q28" s="319">
        <v>763</v>
      </c>
      <c r="R28" s="296"/>
      <c r="S28" s="319">
        <v>-872</v>
      </c>
      <c r="T28" s="296"/>
      <c r="U28" s="319">
        <v>-8200</v>
      </c>
    </row>
    <row r="29" spans="1:21" s="257" customFormat="1" ht="15" customHeight="1" x14ac:dyDescent="0.25">
      <c r="A29" s="256"/>
      <c r="B29" s="383" t="s">
        <v>361</v>
      </c>
      <c r="C29" s="319">
        <v>0</v>
      </c>
      <c r="D29" s="296"/>
      <c r="E29" s="319">
        <v>0</v>
      </c>
      <c r="F29" s="296"/>
      <c r="G29" s="319">
        <v>0</v>
      </c>
      <c r="H29" s="296"/>
      <c r="I29" s="319">
        <v>0</v>
      </c>
      <c r="J29" s="296"/>
      <c r="K29" s="319">
        <v>0</v>
      </c>
      <c r="L29" s="296"/>
      <c r="M29" s="319">
        <v>0</v>
      </c>
      <c r="N29" s="296"/>
      <c r="O29" s="319">
        <v>0</v>
      </c>
      <c r="P29" s="296"/>
      <c r="Q29" s="319">
        <v>0</v>
      </c>
      <c r="R29" s="296"/>
      <c r="S29" s="319">
        <v>-1143</v>
      </c>
      <c r="T29" s="296"/>
      <c r="U29" s="319">
        <v>11921</v>
      </c>
    </row>
    <row r="30" spans="1:21" s="257" customFormat="1" ht="15" customHeight="1" x14ac:dyDescent="0.25">
      <c r="A30" s="256"/>
      <c r="B30" s="383" t="s">
        <v>362</v>
      </c>
      <c r="C30" s="319">
        <v>0</v>
      </c>
      <c r="D30" s="296"/>
      <c r="E30" s="319">
        <v>0</v>
      </c>
      <c r="F30" s="296"/>
      <c r="G30" s="319">
        <v>0</v>
      </c>
      <c r="H30" s="296"/>
      <c r="I30" s="319">
        <v>0</v>
      </c>
      <c r="J30" s="296"/>
      <c r="K30" s="319">
        <v>0</v>
      </c>
      <c r="L30" s="296"/>
      <c r="M30" s="319">
        <v>0</v>
      </c>
      <c r="N30" s="296"/>
      <c r="O30" s="319">
        <v>0</v>
      </c>
      <c r="P30" s="296"/>
      <c r="Q30" s="319">
        <v>0</v>
      </c>
      <c r="R30" s="296"/>
      <c r="S30" s="319">
        <v>-1841</v>
      </c>
      <c r="T30" s="296"/>
      <c r="U30" s="319">
        <v>0</v>
      </c>
    </row>
    <row r="31" spans="1:21" s="257" customFormat="1" ht="15" customHeight="1" x14ac:dyDescent="0.25">
      <c r="A31" s="256"/>
      <c r="B31" s="383" t="s">
        <v>313</v>
      </c>
      <c r="C31" s="319">
        <v>0</v>
      </c>
      <c r="D31" s="296"/>
      <c r="E31" s="319">
        <v>0</v>
      </c>
      <c r="F31" s="296"/>
      <c r="G31" s="319">
        <v>0</v>
      </c>
      <c r="H31" s="296"/>
      <c r="I31" s="319">
        <v>0</v>
      </c>
      <c r="J31" s="296"/>
      <c r="K31" s="319">
        <v>0</v>
      </c>
      <c r="L31" s="296"/>
      <c r="M31" s="319">
        <v>0</v>
      </c>
      <c r="N31" s="296"/>
      <c r="O31" s="319">
        <v>0</v>
      </c>
      <c r="P31" s="296"/>
      <c r="Q31" s="319">
        <v>0</v>
      </c>
      <c r="R31" s="296"/>
      <c r="S31" s="319">
        <v>65383</v>
      </c>
      <c r="T31" s="296"/>
      <c r="U31" s="319">
        <v>231</v>
      </c>
    </row>
    <row r="32" spans="1:21" s="257" customFormat="1" ht="15" customHeight="1" x14ac:dyDescent="0.25">
      <c r="A32" s="256"/>
      <c r="B32" s="383" t="s">
        <v>322</v>
      </c>
      <c r="C32" s="319">
        <v>0</v>
      </c>
      <c r="D32" s="296"/>
      <c r="E32" s="319">
        <v>0</v>
      </c>
      <c r="F32" s="296"/>
      <c r="G32" s="319">
        <v>0</v>
      </c>
      <c r="H32" s="296"/>
      <c r="I32" s="319">
        <v>0</v>
      </c>
      <c r="J32" s="296"/>
      <c r="K32" s="319">
        <v>0</v>
      </c>
      <c r="L32" s="296"/>
      <c r="M32" s="319">
        <v>0</v>
      </c>
      <c r="N32" s="296"/>
      <c r="O32" s="319">
        <v>0</v>
      </c>
      <c r="P32" s="296"/>
      <c r="Q32" s="319">
        <v>0</v>
      </c>
      <c r="R32" s="296"/>
      <c r="S32" s="319">
        <v>-2611</v>
      </c>
      <c r="T32" s="296"/>
      <c r="U32" s="319">
        <v>-1906</v>
      </c>
    </row>
    <row r="33" spans="1:21" s="257" customFormat="1" ht="15" customHeight="1" x14ac:dyDescent="0.25">
      <c r="A33" s="256"/>
      <c r="B33" s="383" t="s">
        <v>314</v>
      </c>
      <c r="C33" s="319">
        <v>0</v>
      </c>
      <c r="D33" s="296"/>
      <c r="E33" s="319">
        <v>0</v>
      </c>
      <c r="F33" s="296"/>
      <c r="G33" s="319">
        <v>0</v>
      </c>
      <c r="H33" s="296"/>
      <c r="I33" s="319">
        <v>0</v>
      </c>
      <c r="J33" s="296"/>
      <c r="K33" s="319">
        <v>0</v>
      </c>
      <c r="L33" s="296"/>
      <c r="M33" s="319">
        <v>0</v>
      </c>
      <c r="N33" s="296"/>
      <c r="O33" s="319">
        <v>0</v>
      </c>
      <c r="P33" s="296"/>
      <c r="Q33" s="319">
        <v>0</v>
      </c>
      <c r="R33" s="296"/>
      <c r="S33" s="319">
        <v>-79268</v>
      </c>
      <c r="T33" s="296"/>
      <c r="U33" s="319">
        <v>0</v>
      </c>
    </row>
    <row r="34" spans="1:21" s="257" customFormat="1" ht="15" customHeight="1" x14ac:dyDescent="0.25">
      <c r="A34" s="256"/>
      <c r="B34" s="383" t="s">
        <v>375</v>
      </c>
      <c r="C34" s="319">
        <v>0</v>
      </c>
      <c r="D34" s="296"/>
      <c r="E34" s="319">
        <v>2419</v>
      </c>
      <c r="F34" s="296"/>
      <c r="G34" s="319">
        <v>0</v>
      </c>
      <c r="H34" s="296"/>
      <c r="I34" s="319">
        <v>0</v>
      </c>
      <c r="J34" s="296"/>
      <c r="K34" s="319">
        <v>0</v>
      </c>
      <c r="L34" s="296"/>
      <c r="M34" s="319">
        <v>0</v>
      </c>
      <c r="N34" s="296"/>
      <c r="O34" s="319">
        <v>0</v>
      </c>
      <c r="P34" s="296"/>
      <c r="Q34" s="319">
        <v>0</v>
      </c>
      <c r="R34" s="296"/>
      <c r="S34" s="319">
        <v>0</v>
      </c>
      <c r="T34" s="296"/>
      <c r="U34" s="319">
        <v>0</v>
      </c>
    </row>
    <row r="35" spans="1:21" s="257" customFormat="1" ht="15" customHeight="1" x14ac:dyDescent="0.25">
      <c r="A35" s="256"/>
      <c r="B35" s="383" t="s">
        <v>291</v>
      </c>
      <c r="C35" s="319">
        <v>1671</v>
      </c>
      <c r="D35" s="296"/>
      <c r="E35" s="319">
        <v>1267</v>
      </c>
      <c r="F35" s="296"/>
      <c r="G35" s="319">
        <v>202</v>
      </c>
      <c r="H35" s="296"/>
      <c r="I35" s="319">
        <v>136</v>
      </c>
      <c r="J35" s="296"/>
      <c r="K35" s="319">
        <v>72</v>
      </c>
      <c r="L35" s="296"/>
      <c r="M35" s="319">
        <v>383</v>
      </c>
      <c r="N35" s="296"/>
      <c r="O35" s="319">
        <v>403</v>
      </c>
      <c r="P35" s="296"/>
      <c r="Q35" s="319">
        <v>501</v>
      </c>
      <c r="R35" s="296"/>
      <c r="S35" s="319">
        <v>0</v>
      </c>
      <c r="T35" s="296"/>
      <c r="U35" s="319">
        <v>0</v>
      </c>
    </row>
    <row r="36" spans="1:21" s="257" customFormat="1" ht="15" customHeight="1" x14ac:dyDescent="0.25">
      <c r="A36" s="256"/>
      <c r="B36" s="383" t="s">
        <v>315</v>
      </c>
      <c r="C36" s="319">
        <v>0</v>
      </c>
      <c r="D36" s="296"/>
      <c r="E36" s="319">
        <v>0</v>
      </c>
      <c r="F36" s="296"/>
      <c r="G36" s="319">
        <v>0</v>
      </c>
      <c r="H36" s="296"/>
      <c r="I36" s="319">
        <v>0</v>
      </c>
      <c r="J36" s="296"/>
      <c r="K36" s="319">
        <v>0</v>
      </c>
      <c r="L36" s="296"/>
      <c r="M36" s="319">
        <v>0</v>
      </c>
      <c r="N36" s="296"/>
      <c r="O36" s="319">
        <v>0</v>
      </c>
      <c r="P36" s="296"/>
      <c r="Q36" s="319">
        <v>0</v>
      </c>
      <c r="R36" s="296"/>
      <c r="S36" s="319">
        <v>-506</v>
      </c>
      <c r="T36" s="296"/>
      <c r="U36" s="319">
        <v>-712</v>
      </c>
    </row>
    <row r="37" spans="1:21" s="257" customFormat="1" ht="15" customHeight="1" x14ac:dyDescent="0.25">
      <c r="A37" s="256"/>
      <c r="B37" s="383" t="s">
        <v>323</v>
      </c>
      <c r="C37" s="319">
        <v>0</v>
      </c>
      <c r="D37" s="296"/>
      <c r="E37" s="319">
        <v>0</v>
      </c>
      <c r="F37" s="296"/>
      <c r="G37" s="319">
        <v>0</v>
      </c>
      <c r="H37" s="296"/>
      <c r="I37" s="319">
        <v>0</v>
      </c>
      <c r="J37" s="296"/>
      <c r="K37" s="319">
        <v>0</v>
      </c>
      <c r="L37" s="296"/>
      <c r="M37" s="319">
        <v>0</v>
      </c>
      <c r="N37" s="296"/>
      <c r="O37" s="319">
        <v>0</v>
      </c>
      <c r="P37" s="296"/>
      <c r="Q37" s="319">
        <v>0</v>
      </c>
      <c r="R37" s="296"/>
      <c r="S37" s="319">
        <v>991</v>
      </c>
      <c r="T37" s="296"/>
      <c r="U37" s="319">
        <v>-17547</v>
      </c>
    </row>
    <row r="38" spans="1:21" ht="10" customHeight="1" x14ac:dyDescent="0.25">
      <c r="A38" s="256"/>
      <c r="B38" s="287"/>
      <c r="C38" s="288"/>
      <c r="D38" s="298"/>
      <c r="E38" s="288"/>
      <c r="F38" s="298"/>
      <c r="G38" s="288"/>
      <c r="H38" s="298"/>
      <c r="I38" s="288"/>
      <c r="J38" s="298"/>
      <c r="K38" s="288"/>
      <c r="L38" s="298"/>
      <c r="M38" s="288"/>
      <c r="N38" s="298"/>
      <c r="O38" s="288"/>
      <c r="P38" s="298"/>
      <c r="Q38" s="288"/>
      <c r="R38" s="297"/>
      <c r="S38" s="288"/>
      <c r="T38" s="297"/>
      <c r="U38" s="288"/>
    </row>
    <row r="39" spans="1:21" ht="15" customHeight="1" x14ac:dyDescent="0.25">
      <c r="A39" s="256"/>
      <c r="B39" s="378" t="s">
        <v>299</v>
      </c>
      <c r="C39" s="288"/>
      <c r="D39" s="298"/>
      <c r="E39" s="288"/>
      <c r="F39" s="298"/>
      <c r="G39" s="288"/>
      <c r="H39" s="298"/>
      <c r="I39" s="288"/>
      <c r="J39" s="298"/>
      <c r="K39" s="288"/>
      <c r="L39" s="298"/>
      <c r="M39" s="288"/>
      <c r="N39" s="298"/>
      <c r="O39" s="288"/>
      <c r="P39" s="298"/>
      <c r="Q39" s="288"/>
      <c r="R39" s="297"/>
      <c r="S39" s="288"/>
      <c r="T39" s="297"/>
      <c r="U39" s="288"/>
    </row>
    <row r="40" spans="1:21" s="257" customFormat="1" ht="15" customHeight="1" x14ac:dyDescent="0.25">
      <c r="A40" s="256"/>
      <c r="B40" s="383" t="s">
        <v>247</v>
      </c>
      <c r="C40" s="319">
        <v>-15973</v>
      </c>
      <c r="D40" s="296"/>
      <c r="E40" s="319">
        <v>16535</v>
      </c>
      <c r="F40" s="296"/>
      <c r="G40" s="319">
        <v>7851</v>
      </c>
      <c r="H40" s="296"/>
      <c r="I40" s="319">
        <v>17136</v>
      </c>
      <c r="J40" s="296"/>
      <c r="K40" s="319">
        <v>26070</v>
      </c>
      <c r="L40" s="296"/>
      <c r="M40" s="319">
        <v>-45194</v>
      </c>
      <c r="N40" s="296"/>
      <c r="O40" s="319">
        <v>8045</v>
      </c>
      <c r="P40" s="296"/>
      <c r="Q40" s="319">
        <v>-28025</v>
      </c>
      <c r="R40" s="296"/>
      <c r="S40" s="319">
        <v>10249</v>
      </c>
      <c r="T40" s="296"/>
      <c r="U40" s="319">
        <v>-6693</v>
      </c>
    </row>
    <row r="41" spans="1:21" s="257" customFormat="1" ht="15" customHeight="1" x14ac:dyDescent="0.25">
      <c r="A41" s="256"/>
      <c r="B41" s="383" t="s">
        <v>343</v>
      </c>
      <c r="C41" s="319">
        <v>5808</v>
      </c>
      <c r="D41" s="296"/>
      <c r="E41" s="319">
        <v>-6217</v>
      </c>
      <c r="F41" s="296"/>
      <c r="G41" s="319">
        <v>-7237</v>
      </c>
      <c r="H41" s="296"/>
      <c r="I41" s="319">
        <v>-8132</v>
      </c>
      <c r="J41" s="296"/>
      <c r="K41" s="319">
        <v>855</v>
      </c>
      <c r="L41" s="296"/>
      <c r="M41" s="319">
        <v>-3703</v>
      </c>
      <c r="N41" s="296"/>
      <c r="O41" s="319">
        <v>0</v>
      </c>
      <c r="P41" s="296"/>
      <c r="Q41" s="319">
        <v>0</v>
      </c>
      <c r="R41" s="296"/>
      <c r="S41" s="319">
        <v>0</v>
      </c>
      <c r="T41" s="296"/>
      <c r="U41" s="319">
        <v>0</v>
      </c>
    </row>
    <row r="42" spans="1:21" s="257" customFormat="1" ht="15" customHeight="1" x14ac:dyDescent="0.25">
      <c r="A42" s="256"/>
      <c r="B42" s="383" t="s">
        <v>248</v>
      </c>
      <c r="C42" s="319">
        <v>-22073</v>
      </c>
      <c r="D42" s="296"/>
      <c r="E42" s="319">
        <v>-2923</v>
      </c>
      <c r="F42" s="296"/>
      <c r="G42" s="319">
        <v>-15017</v>
      </c>
      <c r="H42" s="296"/>
      <c r="I42" s="319">
        <v>-23222</v>
      </c>
      <c r="J42" s="296"/>
      <c r="K42" s="319">
        <v>-15330</v>
      </c>
      <c r="L42" s="296"/>
      <c r="M42" s="319">
        <v>-13649</v>
      </c>
      <c r="N42" s="296"/>
      <c r="O42" s="319">
        <v>-23088</v>
      </c>
      <c r="P42" s="296"/>
      <c r="Q42" s="319">
        <v>-7095</v>
      </c>
      <c r="R42" s="296"/>
      <c r="S42" s="319">
        <v>-13108</v>
      </c>
      <c r="T42" s="296"/>
      <c r="U42" s="319">
        <v>10981</v>
      </c>
    </row>
    <row r="43" spans="1:21" s="257" customFormat="1" ht="15" customHeight="1" x14ac:dyDescent="0.25">
      <c r="A43" s="256"/>
      <c r="B43" s="383" t="s">
        <v>253</v>
      </c>
      <c r="C43" s="319">
        <v>0</v>
      </c>
      <c r="D43" s="296"/>
      <c r="E43" s="319">
        <v>0</v>
      </c>
      <c r="F43" s="296"/>
      <c r="G43" s="319">
        <v>0</v>
      </c>
      <c r="H43" s="296"/>
      <c r="I43" s="319">
        <v>0</v>
      </c>
      <c r="J43" s="296"/>
      <c r="K43" s="319">
        <v>0</v>
      </c>
      <c r="L43" s="296"/>
      <c r="M43" s="319">
        <v>0</v>
      </c>
      <c r="N43" s="296"/>
      <c r="O43" s="319">
        <v>0</v>
      </c>
      <c r="P43" s="296"/>
      <c r="Q43" s="319">
        <v>255</v>
      </c>
      <c r="R43" s="296"/>
      <c r="S43" s="319">
        <v>-23671</v>
      </c>
      <c r="T43" s="296"/>
      <c r="U43" s="319">
        <v>0</v>
      </c>
    </row>
    <row r="44" spans="1:21" s="257" customFormat="1" ht="15" customHeight="1" x14ac:dyDescent="0.25">
      <c r="A44" s="256"/>
      <c r="B44" s="383" t="s">
        <v>249</v>
      </c>
      <c r="C44" s="319">
        <v>2222</v>
      </c>
      <c r="D44" s="296"/>
      <c r="E44" s="319">
        <v>4189</v>
      </c>
      <c r="F44" s="296"/>
      <c r="G44" s="319">
        <v>-1045</v>
      </c>
      <c r="H44" s="296"/>
      <c r="I44" s="319">
        <v>1334</v>
      </c>
      <c r="J44" s="296"/>
      <c r="K44" s="319">
        <v>7592</v>
      </c>
      <c r="L44" s="296"/>
      <c r="M44" s="319">
        <v>-9104</v>
      </c>
      <c r="N44" s="296"/>
      <c r="O44" s="319">
        <v>-1340</v>
      </c>
      <c r="P44" s="296"/>
      <c r="Q44" s="319">
        <v>-2182</v>
      </c>
      <c r="R44" s="296"/>
      <c r="S44" s="319">
        <v>3529</v>
      </c>
      <c r="T44" s="296"/>
      <c r="U44" s="319">
        <v>4993</v>
      </c>
    </row>
    <row r="45" spans="1:21" s="257" customFormat="1" ht="15" customHeight="1" x14ac:dyDescent="0.25">
      <c r="A45" s="256"/>
      <c r="B45" s="383" t="s">
        <v>231</v>
      </c>
      <c r="C45" s="319">
        <v>0</v>
      </c>
      <c r="D45" s="296"/>
      <c r="E45" s="319">
        <v>0</v>
      </c>
      <c r="F45" s="296"/>
      <c r="G45" s="319">
        <v>0</v>
      </c>
      <c r="H45" s="296"/>
      <c r="I45" s="319">
        <v>0</v>
      </c>
      <c r="J45" s="296"/>
      <c r="K45" s="319">
        <v>0</v>
      </c>
      <c r="L45" s="296"/>
      <c r="M45" s="319">
        <v>0</v>
      </c>
      <c r="N45" s="296"/>
      <c r="O45" s="319">
        <v>0</v>
      </c>
      <c r="P45" s="296"/>
      <c r="Q45" s="319">
        <v>0</v>
      </c>
      <c r="R45" s="296"/>
      <c r="S45" s="319">
        <v>-1836</v>
      </c>
      <c r="T45" s="296"/>
      <c r="U45" s="319">
        <v>0</v>
      </c>
    </row>
    <row r="46" spans="1:21" s="257" customFormat="1" ht="15" customHeight="1" x14ac:dyDescent="0.25">
      <c r="A46" s="256"/>
      <c r="B46" s="383" t="s">
        <v>250</v>
      </c>
      <c r="C46" s="319">
        <v>0</v>
      </c>
      <c r="D46" s="296"/>
      <c r="E46" s="319">
        <v>0</v>
      </c>
      <c r="F46" s="296"/>
      <c r="G46" s="319">
        <v>0</v>
      </c>
      <c r="H46" s="296"/>
      <c r="I46" s="319">
        <v>0</v>
      </c>
      <c r="J46" s="296"/>
      <c r="K46" s="319">
        <v>0</v>
      </c>
      <c r="L46" s="296"/>
      <c r="M46" s="319">
        <v>-31242</v>
      </c>
      <c r="N46" s="296"/>
      <c r="O46" s="319">
        <v>0</v>
      </c>
      <c r="P46" s="296"/>
      <c r="Q46" s="319">
        <v>11434</v>
      </c>
      <c r="R46" s="296"/>
      <c r="S46" s="319">
        <v>-31036</v>
      </c>
      <c r="T46" s="296"/>
      <c r="U46" s="319">
        <v>0</v>
      </c>
    </row>
    <row r="47" spans="1:21" s="257" customFormat="1" ht="15" customHeight="1" x14ac:dyDescent="0.25">
      <c r="A47" s="256"/>
      <c r="B47" s="383" t="s">
        <v>257</v>
      </c>
      <c r="C47" s="319">
        <v>28</v>
      </c>
      <c r="D47" s="296"/>
      <c r="E47" s="319">
        <v>16</v>
      </c>
      <c r="F47" s="296"/>
      <c r="G47" s="319">
        <v>101</v>
      </c>
      <c r="H47" s="296"/>
      <c r="I47" s="319">
        <v>54</v>
      </c>
      <c r="J47" s="296"/>
      <c r="K47" s="319">
        <v>7</v>
      </c>
      <c r="L47" s="296"/>
      <c r="M47" s="319">
        <v>206</v>
      </c>
      <c r="N47" s="296"/>
      <c r="O47" s="319">
        <v>991</v>
      </c>
      <c r="P47" s="296"/>
      <c r="Q47" s="319">
        <v>9808</v>
      </c>
      <c r="R47" s="296"/>
      <c r="S47" s="319">
        <v>-422</v>
      </c>
      <c r="T47" s="296"/>
      <c r="U47" s="319">
        <v>-104</v>
      </c>
    </row>
    <row r="48" spans="1:21" s="257" customFormat="1" ht="15" customHeight="1" x14ac:dyDescent="0.25">
      <c r="A48" s="256"/>
      <c r="B48" s="383" t="s">
        <v>293</v>
      </c>
      <c r="C48" s="319">
        <v>-2823</v>
      </c>
      <c r="D48" s="296"/>
      <c r="E48" s="319">
        <v>-1029</v>
      </c>
      <c r="F48" s="296"/>
      <c r="G48" s="319">
        <v>-2114</v>
      </c>
      <c r="H48" s="296"/>
      <c r="I48" s="319">
        <v>-1196</v>
      </c>
      <c r="J48" s="296"/>
      <c r="K48" s="319">
        <v>1435</v>
      </c>
      <c r="L48" s="296"/>
      <c r="M48" s="319">
        <v>-961</v>
      </c>
      <c r="N48" s="296"/>
      <c r="O48" s="319">
        <v>319</v>
      </c>
      <c r="P48" s="296"/>
      <c r="Q48" s="319">
        <v>-821</v>
      </c>
      <c r="R48" s="296"/>
      <c r="S48" s="319">
        <v>3471</v>
      </c>
      <c r="T48" s="296"/>
      <c r="U48" s="319">
        <v>-3077</v>
      </c>
    </row>
    <row r="49" spans="1:21" ht="10" customHeight="1" x14ac:dyDescent="0.25">
      <c r="A49" s="256"/>
      <c r="B49" s="287"/>
      <c r="C49" s="288"/>
      <c r="D49" s="298"/>
      <c r="E49" s="288"/>
      <c r="F49" s="298"/>
      <c r="G49" s="288"/>
      <c r="H49" s="298"/>
      <c r="I49" s="288"/>
      <c r="J49" s="298"/>
      <c r="K49" s="288"/>
      <c r="L49" s="298"/>
      <c r="M49" s="288"/>
      <c r="N49" s="298"/>
      <c r="O49" s="288"/>
      <c r="P49" s="298"/>
      <c r="Q49" s="288"/>
      <c r="R49" s="297"/>
      <c r="S49" s="288"/>
      <c r="T49" s="297"/>
      <c r="U49" s="288"/>
    </row>
    <row r="50" spans="1:21" ht="15" customHeight="1" x14ac:dyDescent="0.25">
      <c r="A50" s="256"/>
      <c r="B50" s="378" t="s">
        <v>298</v>
      </c>
      <c r="C50" s="288"/>
      <c r="D50" s="298"/>
      <c r="E50" s="288"/>
      <c r="F50" s="298"/>
      <c r="G50" s="288"/>
      <c r="H50" s="298"/>
      <c r="I50" s="288"/>
      <c r="J50" s="298"/>
      <c r="K50" s="288"/>
      <c r="L50" s="298"/>
      <c r="M50" s="288"/>
      <c r="N50" s="298"/>
      <c r="O50" s="288"/>
      <c r="P50" s="298"/>
      <c r="Q50" s="288"/>
      <c r="R50" s="297"/>
      <c r="S50" s="288"/>
      <c r="T50" s="297"/>
      <c r="U50" s="288"/>
    </row>
    <row r="51" spans="1:21" s="257" customFormat="1" ht="15" customHeight="1" x14ac:dyDescent="0.25">
      <c r="A51" s="256"/>
      <c r="B51" s="383" t="s">
        <v>336</v>
      </c>
      <c r="C51" s="319">
        <v>-2189</v>
      </c>
      <c r="D51" s="296"/>
      <c r="E51" s="319">
        <v>0</v>
      </c>
      <c r="F51" s="296"/>
      <c r="G51" s="319">
        <v>0</v>
      </c>
      <c r="H51" s="296"/>
      <c r="I51" s="319">
        <v>0</v>
      </c>
      <c r="J51" s="296"/>
      <c r="K51" s="319">
        <v>-1408</v>
      </c>
      <c r="L51" s="296"/>
      <c r="M51" s="319">
        <v>0</v>
      </c>
      <c r="N51" s="296"/>
      <c r="O51" s="319">
        <v>0</v>
      </c>
      <c r="P51" s="296"/>
      <c r="Q51" s="319">
        <v>-2686</v>
      </c>
      <c r="R51" s="296"/>
      <c r="S51" s="319">
        <v>0</v>
      </c>
      <c r="T51" s="296"/>
      <c r="U51" s="319">
        <v>0</v>
      </c>
    </row>
    <row r="52" spans="1:21" s="257" customFormat="1" ht="15" customHeight="1" x14ac:dyDescent="0.25">
      <c r="A52" s="256"/>
      <c r="B52" s="383" t="s">
        <v>364</v>
      </c>
      <c r="C52" s="319">
        <v>-895</v>
      </c>
      <c r="D52" s="296"/>
      <c r="E52" s="319">
        <v>1671</v>
      </c>
      <c r="F52" s="296"/>
      <c r="G52" s="319">
        <v>1309</v>
      </c>
      <c r="H52" s="296"/>
      <c r="I52" s="319">
        <v>4105</v>
      </c>
      <c r="J52" s="296"/>
      <c r="K52" s="319">
        <v>0</v>
      </c>
      <c r="L52" s="296"/>
      <c r="M52" s="319">
        <v>0</v>
      </c>
      <c r="N52" s="296"/>
      <c r="O52" s="319">
        <v>0</v>
      </c>
      <c r="P52" s="296"/>
      <c r="Q52" s="319">
        <v>0</v>
      </c>
      <c r="R52" s="296"/>
      <c r="S52" s="319">
        <v>0</v>
      </c>
      <c r="T52" s="296"/>
      <c r="U52" s="319">
        <v>0</v>
      </c>
    </row>
    <row r="53" spans="1:21" s="257" customFormat="1" ht="15" customHeight="1" x14ac:dyDescent="0.25">
      <c r="A53" s="256"/>
      <c r="B53" s="383" t="s">
        <v>265</v>
      </c>
      <c r="C53" s="319">
        <v>0</v>
      </c>
      <c r="D53" s="296"/>
      <c r="E53" s="319">
        <v>-6690</v>
      </c>
      <c r="F53" s="296"/>
      <c r="G53" s="319">
        <v>-5099</v>
      </c>
      <c r="H53" s="296"/>
      <c r="I53" s="319">
        <v>-3361</v>
      </c>
      <c r="J53" s="296"/>
      <c r="K53" s="319">
        <v>0</v>
      </c>
      <c r="L53" s="296"/>
      <c r="M53" s="319">
        <v>-4630</v>
      </c>
      <c r="N53" s="296"/>
      <c r="O53" s="319">
        <v>-2630</v>
      </c>
      <c r="P53" s="296"/>
      <c r="Q53" s="319">
        <v>0</v>
      </c>
      <c r="R53" s="296"/>
      <c r="S53" s="319">
        <v>0</v>
      </c>
      <c r="T53" s="296"/>
      <c r="U53" s="319">
        <v>0</v>
      </c>
    </row>
    <row r="54" spans="1:21" s="257" customFormat="1" ht="15" customHeight="1" x14ac:dyDescent="0.25">
      <c r="A54" s="256"/>
      <c r="B54" s="383" t="s">
        <v>266</v>
      </c>
      <c r="C54" s="319">
        <v>9820</v>
      </c>
      <c r="D54" s="296"/>
      <c r="E54" s="319">
        <v>-10842</v>
      </c>
      <c r="F54" s="296"/>
      <c r="G54" s="319">
        <v>966</v>
      </c>
      <c r="H54" s="296"/>
      <c r="I54" s="319">
        <v>6302</v>
      </c>
      <c r="J54" s="296"/>
      <c r="K54" s="319">
        <v>564</v>
      </c>
      <c r="L54" s="296"/>
      <c r="M54" s="319">
        <v>5147</v>
      </c>
      <c r="N54" s="296"/>
      <c r="O54" s="319">
        <v>7766</v>
      </c>
      <c r="P54" s="296"/>
      <c r="Q54" s="319">
        <v>20964</v>
      </c>
      <c r="R54" s="296"/>
      <c r="S54" s="319">
        <v>9457</v>
      </c>
      <c r="T54" s="296"/>
      <c r="U54" s="319">
        <v>3819</v>
      </c>
    </row>
    <row r="55" spans="1:21" s="257" customFormat="1" ht="15" customHeight="1" x14ac:dyDescent="0.25">
      <c r="A55" s="256"/>
      <c r="B55" s="383" t="s">
        <v>324</v>
      </c>
      <c r="C55" s="319">
        <v>436</v>
      </c>
      <c r="D55" s="296"/>
      <c r="E55" s="319">
        <v>0</v>
      </c>
      <c r="F55" s="296"/>
      <c r="G55" s="319">
        <v>0</v>
      </c>
      <c r="H55" s="296"/>
      <c r="I55" s="319">
        <v>0</v>
      </c>
      <c r="J55" s="296"/>
      <c r="K55" s="319">
        <v>2703</v>
      </c>
      <c r="L55" s="296"/>
      <c r="M55" s="319">
        <v>0</v>
      </c>
      <c r="N55" s="296"/>
      <c r="O55" s="319">
        <v>-862</v>
      </c>
      <c r="P55" s="296"/>
      <c r="Q55" s="319">
        <v>316</v>
      </c>
      <c r="R55" s="296"/>
      <c r="S55" s="319">
        <v>-381</v>
      </c>
      <c r="T55" s="296"/>
      <c r="U55" s="319">
        <v>2036</v>
      </c>
    </row>
    <row r="56" spans="1:21" s="257" customFormat="1" ht="15" customHeight="1" x14ac:dyDescent="0.25">
      <c r="A56" s="256"/>
      <c r="B56" s="383" t="s">
        <v>270</v>
      </c>
      <c r="C56" s="319">
        <v>-1773</v>
      </c>
      <c r="D56" s="296"/>
      <c r="E56" s="319">
        <v>4500</v>
      </c>
      <c r="F56" s="296"/>
      <c r="G56" s="319">
        <v>8357</v>
      </c>
      <c r="H56" s="296"/>
      <c r="I56" s="319">
        <v>4472</v>
      </c>
      <c r="J56" s="296"/>
      <c r="K56" s="319">
        <v>-10869</v>
      </c>
      <c r="L56" s="296"/>
      <c r="M56" s="319">
        <v>-1886</v>
      </c>
      <c r="N56" s="296"/>
      <c r="O56" s="319">
        <v>5684</v>
      </c>
      <c r="P56" s="296"/>
      <c r="Q56" s="319">
        <v>5117</v>
      </c>
      <c r="R56" s="296"/>
      <c r="S56" s="319">
        <v>-2648</v>
      </c>
      <c r="T56" s="296"/>
      <c r="U56" s="319">
        <v>3980</v>
      </c>
    </row>
    <row r="57" spans="1:21" s="257" customFormat="1" ht="15" customHeight="1" x14ac:dyDescent="0.25">
      <c r="A57" s="256"/>
      <c r="B57" s="383" t="s">
        <v>268</v>
      </c>
      <c r="C57" s="319">
        <v>0</v>
      </c>
      <c r="D57" s="296"/>
      <c r="E57" s="319">
        <v>-11491</v>
      </c>
      <c r="F57" s="296"/>
      <c r="G57" s="319">
        <v>-6688</v>
      </c>
      <c r="H57" s="296"/>
      <c r="I57" s="319">
        <v>-10129</v>
      </c>
      <c r="J57" s="296"/>
      <c r="K57" s="319">
        <v>0</v>
      </c>
      <c r="L57" s="296"/>
      <c r="M57" s="319">
        <v>1076</v>
      </c>
      <c r="N57" s="296"/>
      <c r="O57" s="319">
        <v>-326</v>
      </c>
      <c r="P57" s="296"/>
      <c r="Q57" s="319">
        <v>-9356</v>
      </c>
      <c r="R57" s="296"/>
      <c r="S57" s="319">
        <v>-2267</v>
      </c>
      <c r="T57" s="296"/>
      <c r="U57" s="319">
        <v>-6536</v>
      </c>
    </row>
    <row r="58" spans="1:21" s="257" customFormat="1" ht="15" customHeight="1" x14ac:dyDescent="0.25">
      <c r="A58" s="256"/>
      <c r="B58" s="383" t="s">
        <v>292</v>
      </c>
      <c r="C58" s="319">
        <v>12</v>
      </c>
      <c r="D58" s="296"/>
      <c r="E58" s="319">
        <v>56</v>
      </c>
      <c r="F58" s="296"/>
      <c r="G58" s="319">
        <v>-251</v>
      </c>
      <c r="H58" s="296"/>
      <c r="I58" s="319">
        <v>43</v>
      </c>
      <c r="J58" s="296"/>
      <c r="K58" s="319">
        <v>25</v>
      </c>
      <c r="L58" s="296"/>
      <c r="M58" s="319">
        <v>338</v>
      </c>
      <c r="N58" s="296"/>
      <c r="O58" s="319">
        <v>-942</v>
      </c>
      <c r="P58" s="296"/>
      <c r="Q58" s="319">
        <v>-2912</v>
      </c>
      <c r="R58" s="296"/>
      <c r="S58" s="319">
        <v>-4404</v>
      </c>
      <c r="T58" s="296"/>
      <c r="U58" s="319">
        <v>406</v>
      </c>
    </row>
    <row r="59" spans="1:21" s="257" customFormat="1" ht="15" customHeight="1" x14ac:dyDescent="0.25">
      <c r="A59" s="256"/>
      <c r="B59" s="383" t="s">
        <v>250</v>
      </c>
      <c r="C59" s="319">
        <v>0</v>
      </c>
      <c r="D59" s="296"/>
      <c r="E59" s="319">
        <v>0</v>
      </c>
      <c r="F59" s="296"/>
      <c r="G59" s="319">
        <v>0</v>
      </c>
      <c r="H59" s="296"/>
      <c r="I59" s="319"/>
      <c r="J59" s="296"/>
      <c r="K59" s="319">
        <v>0</v>
      </c>
      <c r="L59" s="296"/>
      <c r="M59" s="319">
        <v>31242</v>
      </c>
      <c r="N59" s="296"/>
      <c r="O59" s="319">
        <v>0</v>
      </c>
      <c r="P59" s="296"/>
      <c r="Q59" s="319">
        <v>-11434</v>
      </c>
      <c r="R59" s="296"/>
      <c r="S59" s="319">
        <v>31036</v>
      </c>
      <c r="T59" s="296"/>
      <c r="U59" s="319">
        <v>0</v>
      </c>
    </row>
    <row r="60" spans="1:21" s="257" customFormat="1" ht="15" customHeight="1" x14ac:dyDescent="0.25">
      <c r="A60" s="256"/>
      <c r="B60" s="383" t="s">
        <v>294</v>
      </c>
      <c r="C60" s="319">
        <v>-14</v>
      </c>
      <c r="D60" s="296"/>
      <c r="E60" s="319">
        <v>10716</v>
      </c>
      <c r="F60" s="296"/>
      <c r="G60" s="319">
        <v>-994</v>
      </c>
      <c r="H60" s="296"/>
      <c r="I60" s="319">
        <v>15</v>
      </c>
      <c r="J60" s="296"/>
      <c r="K60" s="319">
        <v>0</v>
      </c>
      <c r="L60" s="296"/>
      <c r="M60" s="319">
        <v>10393</v>
      </c>
      <c r="N60" s="296"/>
      <c r="O60" s="319">
        <v>-8764</v>
      </c>
      <c r="P60" s="296"/>
      <c r="Q60" s="319">
        <v>-912</v>
      </c>
      <c r="R60" s="296"/>
      <c r="S60" s="319">
        <v>1699</v>
      </c>
      <c r="T60" s="296"/>
      <c r="U60" s="319">
        <v>637</v>
      </c>
    </row>
    <row r="61" spans="1:21" s="257" customFormat="1" ht="15" customHeight="1" x14ac:dyDescent="0.25">
      <c r="A61" s="256"/>
      <c r="B61" s="383" t="s">
        <v>295</v>
      </c>
      <c r="C61" s="319">
        <v>-3853</v>
      </c>
      <c r="D61" s="296"/>
      <c r="E61" s="319">
        <v>-67</v>
      </c>
      <c r="F61" s="296"/>
      <c r="G61" s="319">
        <v>0</v>
      </c>
      <c r="H61" s="296"/>
      <c r="I61" s="319">
        <v>-2639</v>
      </c>
      <c r="J61" s="296"/>
      <c r="K61" s="319">
        <v>-1242</v>
      </c>
      <c r="L61" s="296"/>
      <c r="M61" s="319">
        <v>-368</v>
      </c>
      <c r="N61" s="296"/>
      <c r="O61" s="319">
        <v>-2948</v>
      </c>
      <c r="P61" s="296"/>
      <c r="Q61" s="319">
        <v>-3807</v>
      </c>
      <c r="R61" s="296"/>
      <c r="S61" s="319">
        <v>0</v>
      </c>
      <c r="T61" s="296"/>
      <c r="U61" s="319">
        <v>0</v>
      </c>
    </row>
    <row r="62" spans="1:21" s="257" customFormat="1" ht="15" customHeight="1" x14ac:dyDescent="0.25">
      <c r="A62" s="256"/>
      <c r="B62" s="383" t="s">
        <v>325</v>
      </c>
      <c r="C62" s="319">
        <v>0</v>
      </c>
      <c r="D62" s="296"/>
      <c r="E62" s="319">
        <v>-4918</v>
      </c>
      <c r="F62" s="296"/>
      <c r="G62" s="319">
        <v>-3721</v>
      </c>
      <c r="H62" s="296"/>
      <c r="I62" s="319">
        <v>0</v>
      </c>
      <c r="J62" s="296"/>
      <c r="K62" s="319">
        <v>0</v>
      </c>
      <c r="L62" s="296"/>
      <c r="M62" s="319">
        <v>-3966</v>
      </c>
      <c r="N62" s="296"/>
      <c r="O62" s="319">
        <v>0</v>
      </c>
      <c r="P62" s="296"/>
      <c r="Q62" s="319">
        <v>0</v>
      </c>
      <c r="R62" s="296"/>
      <c r="S62" s="319">
        <v>-6982</v>
      </c>
      <c r="T62" s="296"/>
      <c r="U62" s="319">
        <v>-8262</v>
      </c>
    </row>
    <row r="63" spans="1:21" s="257" customFormat="1" ht="15" customHeight="1" x14ac:dyDescent="0.25">
      <c r="A63" s="256"/>
      <c r="B63" s="383" t="s">
        <v>339</v>
      </c>
      <c r="C63" s="319">
        <v>0</v>
      </c>
      <c r="D63" s="296"/>
      <c r="E63" s="319">
        <v>-1319</v>
      </c>
      <c r="F63" s="296"/>
      <c r="G63" s="319">
        <v>-1319</v>
      </c>
      <c r="H63" s="296"/>
      <c r="I63" s="319">
        <v>-1319</v>
      </c>
      <c r="J63" s="296"/>
      <c r="K63" s="319">
        <v>-885</v>
      </c>
      <c r="L63" s="296"/>
      <c r="M63" s="319">
        <v>-3843</v>
      </c>
      <c r="N63" s="296"/>
      <c r="O63" s="319">
        <v>-2905</v>
      </c>
      <c r="P63" s="296"/>
      <c r="Q63" s="319">
        <v>0</v>
      </c>
      <c r="R63" s="296">
        <v>0</v>
      </c>
      <c r="S63" s="319">
        <v>0</v>
      </c>
      <c r="T63" s="296">
        <v>0</v>
      </c>
      <c r="U63" s="319">
        <v>0</v>
      </c>
    </row>
    <row r="64" spans="1:21" s="257" customFormat="1" ht="15" customHeight="1" x14ac:dyDescent="0.25">
      <c r="A64" s="256"/>
      <c r="B64" s="383" t="s">
        <v>344</v>
      </c>
      <c r="C64" s="319">
        <v>477</v>
      </c>
      <c r="D64" s="296"/>
      <c r="E64" s="319">
        <v>-11</v>
      </c>
      <c r="F64" s="296"/>
      <c r="G64" s="319">
        <v>11022</v>
      </c>
      <c r="H64" s="296"/>
      <c r="I64" s="319"/>
      <c r="J64" s="296"/>
      <c r="K64" s="319">
        <v>250</v>
      </c>
      <c r="L64" s="296"/>
      <c r="M64" s="319">
        <v>-5407</v>
      </c>
      <c r="N64" s="296"/>
      <c r="O64" s="319">
        <v>0</v>
      </c>
      <c r="P64" s="296"/>
      <c r="Q64" s="319">
        <v>0</v>
      </c>
      <c r="R64" s="296"/>
      <c r="S64" s="319">
        <v>0</v>
      </c>
      <c r="T64" s="296"/>
      <c r="U64" s="319">
        <v>0</v>
      </c>
    </row>
    <row r="65" spans="1:26" s="257" customFormat="1" ht="15" customHeight="1" x14ac:dyDescent="0.25">
      <c r="A65" s="256"/>
      <c r="B65" s="383" t="s">
        <v>335</v>
      </c>
      <c r="C65" s="319">
        <v>-113</v>
      </c>
      <c r="D65" s="296"/>
      <c r="E65" s="319">
        <v>-22</v>
      </c>
      <c r="F65" s="296"/>
      <c r="G65" s="319">
        <v>6607</v>
      </c>
      <c r="H65" s="296"/>
      <c r="I65" s="319">
        <v>5791</v>
      </c>
      <c r="J65" s="296"/>
      <c r="K65" s="319">
        <v>1363</v>
      </c>
      <c r="L65" s="296"/>
      <c r="M65" s="319">
        <v>464</v>
      </c>
      <c r="N65" s="296"/>
      <c r="O65" s="319">
        <v>6865</v>
      </c>
      <c r="P65" s="296"/>
      <c r="Q65" s="319">
        <v>0</v>
      </c>
      <c r="R65" s="296">
        <v>0</v>
      </c>
      <c r="S65" s="319">
        <v>0</v>
      </c>
      <c r="T65" s="296">
        <v>0</v>
      </c>
      <c r="U65" s="319">
        <v>0</v>
      </c>
    </row>
    <row r="66" spans="1:26" s="257" customFormat="1" ht="15" customHeight="1" x14ac:dyDescent="0.25">
      <c r="A66" s="256"/>
      <c r="B66" s="383" t="s">
        <v>272</v>
      </c>
      <c r="C66" s="319">
        <v>21</v>
      </c>
      <c r="D66" s="296"/>
      <c r="E66" s="319">
        <v>0</v>
      </c>
      <c r="F66" s="296"/>
      <c r="G66" s="319">
        <v>1005</v>
      </c>
      <c r="H66" s="296"/>
      <c r="I66" s="319">
        <v>389</v>
      </c>
      <c r="J66" s="296"/>
      <c r="K66" s="319">
        <v>330</v>
      </c>
      <c r="L66" s="296"/>
      <c r="M66" s="319">
        <v>0</v>
      </c>
      <c r="N66" s="296"/>
      <c r="O66" s="319">
        <v>-4180</v>
      </c>
      <c r="P66" s="296"/>
      <c r="Q66" s="319">
        <v>4469</v>
      </c>
      <c r="R66" s="296"/>
      <c r="S66" s="319">
        <v>-24</v>
      </c>
      <c r="T66" s="296"/>
      <c r="U66" s="319">
        <v>-2997</v>
      </c>
    </row>
    <row r="67" spans="1:26" s="257" customFormat="1" ht="15" customHeight="1" x14ac:dyDescent="0.25">
      <c r="A67" s="256"/>
      <c r="B67" s="383" t="s">
        <v>348</v>
      </c>
      <c r="C67" s="319">
        <v>-543</v>
      </c>
      <c r="D67" s="296"/>
      <c r="E67" s="319">
        <v>-4687</v>
      </c>
      <c r="F67" s="296"/>
      <c r="G67" s="319">
        <v>-4189</v>
      </c>
      <c r="H67" s="296"/>
      <c r="I67" s="319">
        <v>-1555</v>
      </c>
      <c r="J67" s="296"/>
      <c r="K67" s="319">
        <v>-763</v>
      </c>
      <c r="L67" s="296"/>
      <c r="M67" s="319">
        <v>-6634</v>
      </c>
      <c r="N67" s="296"/>
      <c r="O67" s="319">
        <v>0</v>
      </c>
      <c r="P67" s="296"/>
      <c r="Q67" s="319">
        <v>0</v>
      </c>
      <c r="R67" s="296"/>
      <c r="S67" s="319">
        <v>0</v>
      </c>
      <c r="T67" s="296"/>
      <c r="U67" s="319">
        <v>0</v>
      </c>
    </row>
    <row r="68" spans="1:26" ht="10" customHeight="1" x14ac:dyDescent="0.25">
      <c r="A68" s="256"/>
      <c r="B68" s="289"/>
      <c r="C68" s="288"/>
      <c r="D68" s="298"/>
      <c r="E68" s="288"/>
      <c r="F68" s="298"/>
      <c r="G68" s="288"/>
      <c r="H68" s="298"/>
      <c r="I68" s="288"/>
      <c r="J68" s="298"/>
      <c r="K68" s="288"/>
      <c r="L68" s="298"/>
      <c r="M68" s="288"/>
      <c r="N68" s="298"/>
      <c r="O68" s="288"/>
      <c r="P68" s="298"/>
      <c r="Q68" s="288"/>
      <c r="R68" s="294"/>
      <c r="S68" s="288"/>
      <c r="T68" s="294"/>
      <c r="U68" s="288"/>
      <c r="V68" s="257"/>
    </row>
    <row r="69" spans="1:26" s="262" customFormat="1" ht="15" customHeight="1" x14ac:dyDescent="0.25">
      <c r="A69" s="256"/>
      <c r="B69" s="378" t="s">
        <v>297</v>
      </c>
      <c r="C69" s="321">
        <v>-31586</v>
      </c>
      <c r="D69" s="298"/>
      <c r="E69" s="321">
        <v>35790</v>
      </c>
      <c r="F69" s="298"/>
      <c r="G69" s="321">
        <v>31139</v>
      </c>
      <c r="H69" s="298"/>
      <c r="I69" s="321">
        <v>15197</v>
      </c>
      <c r="J69" s="298"/>
      <c r="K69" s="321">
        <v>19153</v>
      </c>
      <c r="L69" s="298"/>
      <c r="M69" s="321">
        <v>-55776</v>
      </c>
      <c r="N69" s="298"/>
      <c r="O69" s="321">
        <v>36089</v>
      </c>
      <c r="P69" s="298"/>
      <c r="Q69" s="321">
        <v>3028</v>
      </c>
      <c r="R69" s="309"/>
      <c r="S69" s="321">
        <v>-33624</v>
      </c>
      <c r="T69" s="309"/>
      <c r="U69" s="321">
        <v>24168</v>
      </c>
      <c r="V69" s="257"/>
      <c r="W69" s="283"/>
      <c r="X69" s="283"/>
      <c r="Y69" s="283"/>
      <c r="Z69" s="257"/>
    </row>
    <row r="70" spans="1:26" ht="10" customHeight="1" x14ac:dyDescent="0.25">
      <c r="A70" s="256"/>
      <c r="B70" s="290"/>
      <c r="C70" s="285"/>
      <c r="D70" s="295"/>
      <c r="E70" s="285"/>
      <c r="F70" s="295"/>
      <c r="G70" s="285"/>
      <c r="H70" s="295"/>
      <c r="I70" s="285"/>
      <c r="J70" s="295"/>
      <c r="K70" s="285"/>
      <c r="L70" s="295"/>
      <c r="M70" s="285"/>
      <c r="N70" s="295"/>
      <c r="O70" s="285"/>
      <c r="P70" s="295"/>
      <c r="Q70" s="285"/>
      <c r="R70" s="294"/>
      <c r="S70" s="285"/>
      <c r="T70" s="294"/>
      <c r="U70" s="285"/>
      <c r="V70" s="257"/>
    </row>
    <row r="71" spans="1:26" s="257" customFormat="1" ht="15" customHeight="1" x14ac:dyDescent="0.25">
      <c r="A71" s="256"/>
      <c r="B71" s="383" t="s">
        <v>301</v>
      </c>
      <c r="C71" s="319">
        <v>0</v>
      </c>
      <c r="D71" s="296"/>
      <c r="E71" s="319">
        <v>0</v>
      </c>
      <c r="F71" s="296"/>
      <c r="G71" s="319">
        <v>0</v>
      </c>
      <c r="H71" s="296"/>
      <c r="I71" s="319">
        <v>0</v>
      </c>
      <c r="J71" s="296"/>
      <c r="K71" s="319">
        <v>0</v>
      </c>
      <c r="L71" s="296"/>
      <c r="M71" s="319">
        <v>0</v>
      </c>
      <c r="N71" s="296"/>
      <c r="O71" s="319">
        <v>0</v>
      </c>
      <c r="P71" s="296"/>
      <c r="Q71" s="319">
        <v>-336</v>
      </c>
      <c r="R71" s="296"/>
      <c r="S71" s="319">
        <v>0</v>
      </c>
      <c r="T71" s="296"/>
      <c r="U71" s="319">
        <v>0</v>
      </c>
    </row>
    <row r="72" spans="1:26" s="257" customFormat="1" ht="15" customHeight="1" x14ac:dyDescent="0.25">
      <c r="A72" s="256"/>
      <c r="B72" s="383" t="s">
        <v>250</v>
      </c>
      <c r="C72" s="319">
        <v>-100</v>
      </c>
      <c r="D72" s="296"/>
      <c r="E72" s="319">
        <v>-1542</v>
      </c>
      <c r="F72" s="296"/>
      <c r="G72" s="319">
        <v>-1241</v>
      </c>
      <c r="H72" s="296"/>
      <c r="I72" s="319">
        <v>-486</v>
      </c>
      <c r="J72" s="296"/>
      <c r="K72" s="319">
        <v>-32</v>
      </c>
      <c r="L72" s="296"/>
      <c r="M72" s="319">
        <v>11525</v>
      </c>
      <c r="N72" s="296"/>
      <c r="O72" s="319">
        <v>7658</v>
      </c>
      <c r="P72" s="296"/>
      <c r="Q72" s="319">
        <v>-4608</v>
      </c>
      <c r="R72" s="296"/>
      <c r="S72" s="319">
        <v>-547</v>
      </c>
      <c r="T72" s="296"/>
      <c r="U72" s="319">
        <v>16733</v>
      </c>
    </row>
    <row r="73" spans="1:26" s="257" customFormat="1" ht="15" customHeight="1" x14ac:dyDescent="0.25">
      <c r="A73" s="256"/>
      <c r="B73" s="383" t="s">
        <v>302</v>
      </c>
      <c r="C73" s="319">
        <v>-7958</v>
      </c>
      <c r="D73" s="296"/>
      <c r="E73" s="319">
        <v>-35176</v>
      </c>
      <c r="F73" s="296"/>
      <c r="G73" s="319">
        <v>-20623</v>
      </c>
      <c r="H73" s="296"/>
      <c r="I73" s="319">
        <v>-12437</v>
      </c>
      <c r="J73" s="296"/>
      <c r="K73" s="319">
        <v>-6369</v>
      </c>
      <c r="L73" s="296"/>
      <c r="M73" s="319">
        <v>-18406</v>
      </c>
      <c r="N73" s="296"/>
      <c r="O73" s="319">
        <v>-21252</v>
      </c>
      <c r="P73" s="296"/>
      <c r="Q73" s="319">
        <v>-18903</v>
      </c>
      <c r="R73" s="296"/>
      <c r="S73" s="319">
        <v>-19483</v>
      </c>
      <c r="T73" s="296"/>
      <c r="U73" s="319">
        <v>-23444</v>
      </c>
    </row>
    <row r="74" spans="1:26" s="257" customFormat="1" ht="15" customHeight="1" x14ac:dyDescent="0.25">
      <c r="A74" s="256"/>
      <c r="B74" s="383" t="s">
        <v>326</v>
      </c>
      <c r="C74" s="319">
        <v>0</v>
      </c>
      <c r="D74" s="296"/>
      <c r="E74" s="319">
        <v>0</v>
      </c>
      <c r="F74" s="296"/>
      <c r="G74" s="319">
        <v>0</v>
      </c>
      <c r="H74" s="296"/>
      <c r="I74" s="319">
        <v>0</v>
      </c>
      <c r="J74" s="296"/>
      <c r="K74" s="319">
        <v>0</v>
      </c>
      <c r="L74" s="296"/>
      <c r="M74" s="319">
        <v>0</v>
      </c>
      <c r="N74" s="296"/>
      <c r="O74" s="319">
        <v>0</v>
      </c>
      <c r="P74" s="296"/>
      <c r="Q74" s="319">
        <v>0</v>
      </c>
      <c r="R74" s="296"/>
      <c r="S74" s="319">
        <v>1000</v>
      </c>
      <c r="T74" s="296"/>
      <c r="U74" s="319">
        <v>0</v>
      </c>
    </row>
    <row r="75" spans="1:26" s="257" customFormat="1" ht="15" customHeight="1" x14ac:dyDescent="0.25">
      <c r="A75" s="256"/>
      <c r="B75" s="383" t="s">
        <v>317</v>
      </c>
      <c r="C75" s="319">
        <v>0</v>
      </c>
      <c r="D75" s="296"/>
      <c r="E75" s="319">
        <v>0</v>
      </c>
      <c r="F75" s="296"/>
      <c r="G75" s="319">
        <v>0</v>
      </c>
      <c r="H75" s="296"/>
      <c r="I75" s="319">
        <v>0</v>
      </c>
      <c r="J75" s="296"/>
      <c r="K75" s="319">
        <v>0</v>
      </c>
      <c r="L75" s="296"/>
      <c r="M75" s="319">
        <v>0</v>
      </c>
      <c r="N75" s="296"/>
      <c r="O75" s="319">
        <v>0</v>
      </c>
      <c r="P75" s="296"/>
      <c r="Q75" s="319">
        <v>0</v>
      </c>
      <c r="R75" s="296"/>
      <c r="S75" s="319">
        <v>102939</v>
      </c>
      <c r="T75" s="296"/>
      <c r="U75" s="319">
        <v>5559</v>
      </c>
    </row>
    <row r="76" spans="1:26" s="257" customFormat="1" ht="15" customHeight="1" x14ac:dyDescent="0.25">
      <c r="A76" s="256"/>
      <c r="B76" s="383" t="s">
        <v>316</v>
      </c>
      <c r="C76" s="319">
        <v>0</v>
      </c>
      <c r="D76" s="296"/>
      <c r="E76" s="319">
        <v>0</v>
      </c>
      <c r="F76" s="296"/>
      <c r="G76" s="319">
        <v>0</v>
      </c>
      <c r="H76" s="296"/>
      <c r="I76" s="319">
        <v>0</v>
      </c>
      <c r="J76" s="296"/>
      <c r="K76" s="319">
        <v>0</v>
      </c>
      <c r="L76" s="296"/>
      <c r="M76" s="319">
        <v>0</v>
      </c>
      <c r="N76" s="296"/>
      <c r="O76" s="319">
        <v>0</v>
      </c>
      <c r="P76" s="296"/>
      <c r="Q76" s="319">
        <v>0</v>
      </c>
      <c r="R76" s="296"/>
      <c r="S76" s="319">
        <v>-3582</v>
      </c>
      <c r="T76" s="296"/>
      <c r="U76" s="319">
        <v>0</v>
      </c>
    </row>
    <row r="77" spans="1:26" ht="10" customHeight="1" x14ac:dyDescent="0.25">
      <c r="A77" s="256"/>
      <c r="B77" s="287"/>
      <c r="C77" s="285"/>
      <c r="D77" s="295"/>
      <c r="E77" s="285"/>
      <c r="F77" s="295"/>
      <c r="G77" s="285"/>
      <c r="H77" s="295"/>
      <c r="I77" s="285"/>
      <c r="J77" s="295"/>
      <c r="K77" s="285"/>
      <c r="L77" s="295"/>
      <c r="M77" s="285"/>
      <c r="N77" s="295"/>
      <c r="O77" s="285"/>
      <c r="P77" s="295"/>
      <c r="Q77" s="285"/>
      <c r="R77" s="294"/>
      <c r="S77" s="285"/>
      <c r="T77" s="294"/>
      <c r="U77" s="285"/>
    </row>
    <row r="78" spans="1:26" s="262" customFormat="1" ht="15" customHeight="1" x14ac:dyDescent="0.25">
      <c r="A78" s="256"/>
      <c r="B78" s="378" t="s">
        <v>303</v>
      </c>
      <c r="C78" s="321">
        <v>-8058</v>
      </c>
      <c r="D78" s="298"/>
      <c r="E78" s="321">
        <v>-36718</v>
      </c>
      <c r="F78" s="298"/>
      <c r="G78" s="321">
        <v>-21864</v>
      </c>
      <c r="H78" s="298"/>
      <c r="I78" s="321">
        <v>-12923</v>
      </c>
      <c r="J78" s="298"/>
      <c r="K78" s="321">
        <v>-6401</v>
      </c>
      <c r="L78" s="298"/>
      <c r="M78" s="321">
        <v>-6881</v>
      </c>
      <c r="N78" s="298"/>
      <c r="O78" s="321">
        <v>-13594</v>
      </c>
      <c r="P78" s="298"/>
      <c r="Q78" s="321">
        <v>-23847</v>
      </c>
      <c r="R78" s="309"/>
      <c r="S78" s="321">
        <v>80327</v>
      </c>
      <c r="T78" s="309"/>
      <c r="U78" s="321">
        <v>-1152</v>
      </c>
      <c r="V78" s="257"/>
    </row>
    <row r="79" spans="1:26" ht="10" customHeight="1" x14ac:dyDescent="0.25">
      <c r="A79" s="256"/>
      <c r="B79" s="290"/>
      <c r="C79" s="285"/>
      <c r="D79" s="295"/>
      <c r="E79" s="285"/>
      <c r="F79" s="295"/>
      <c r="G79" s="285"/>
      <c r="H79" s="295"/>
      <c r="I79" s="285"/>
      <c r="J79" s="295"/>
      <c r="K79" s="285"/>
      <c r="L79" s="295"/>
      <c r="M79" s="285"/>
      <c r="N79" s="295"/>
      <c r="O79" s="285"/>
      <c r="P79" s="295"/>
      <c r="Q79" s="285"/>
      <c r="R79" s="294"/>
      <c r="S79" s="285"/>
      <c r="T79" s="294"/>
      <c r="U79" s="285"/>
    </row>
    <row r="80" spans="1:26" s="257" customFormat="1" ht="15" customHeight="1" x14ac:dyDescent="0.25">
      <c r="A80" s="256"/>
      <c r="B80" s="383" t="s">
        <v>363</v>
      </c>
      <c r="C80" s="319">
        <v>-889</v>
      </c>
      <c r="D80" s="296"/>
      <c r="E80" s="319">
        <v>-117</v>
      </c>
      <c r="F80" s="296"/>
      <c r="G80" s="319">
        <v>-974</v>
      </c>
      <c r="H80" s="296"/>
      <c r="I80" s="319">
        <v>-2542</v>
      </c>
      <c r="J80" s="296">
        <v>0</v>
      </c>
      <c r="K80" s="319">
        <v>0</v>
      </c>
      <c r="L80" s="296"/>
      <c r="M80" s="319">
        <v>0</v>
      </c>
      <c r="N80" s="296"/>
      <c r="O80" s="319">
        <v>0</v>
      </c>
      <c r="P80" s="296"/>
      <c r="Q80" s="319">
        <v>0</v>
      </c>
      <c r="R80" s="296"/>
      <c r="S80" s="319">
        <v>0</v>
      </c>
      <c r="T80" s="296"/>
      <c r="U80" s="319">
        <v>0</v>
      </c>
    </row>
    <row r="81" spans="1:22" s="257" customFormat="1" ht="15" customHeight="1" x14ac:dyDescent="0.25">
      <c r="A81" s="256"/>
      <c r="B81" s="383" t="s">
        <v>304</v>
      </c>
      <c r="C81" s="319">
        <v>0</v>
      </c>
      <c r="D81" s="296"/>
      <c r="E81" s="319">
        <v>8</v>
      </c>
      <c r="F81" s="296"/>
      <c r="G81" s="319">
        <v>8</v>
      </c>
      <c r="H81" s="296"/>
      <c r="I81" s="319">
        <v>0</v>
      </c>
      <c r="J81" s="296">
        <v>0</v>
      </c>
      <c r="K81" s="319">
        <v>0</v>
      </c>
      <c r="L81" s="296"/>
      <c r="M81" s="319">
        <v>0</v>
      </c>
      <c r="N81" s="296"/>
      <c r="O81" s="319">
        <v>0</v>
      </c>
      <c r="P81" s="296"/>
      <c r="Q81" s="319">
        <v>8</v>
      </c>
      <c r="R81" s="296"/>
      <c r="S81" s="319">
        <v>-880</v>
      </c>
      <c r="T81" s="296"/>
      <c r="U81" s="319">
        <v>-402</v>
      </c>
    </row>
    <row r="82" spans="1:22" s="257" customFormat="1" ht="15" customHeight="1" x14ac:dyDescent="0.25">
      <c r="A82" s="256"/>
      <c r="B82" s="383" t="s">
        <v>324</v>
      </c>
      <c r="C82" s="319">
        <v>0</v>
      </c>
      <c r="D82" s="296"/>
      <c r="E82" s="319">
        <v>0</v>
      </c>
      <c r="F82" s="296"/>
      <c r="G82" s="319">
        <v>0</v>
      </c>
      <c r="H82" s="296"/>
      <c r="I82" s="319">
        <v>33134</v>
      </c>
      <c r="J82" s="296">
        <v>8895</v>
      </c>
      <c r="K82" s="319">
        <v>0</v>
      </c>
      <c r="L82" s="296"/>
      <c r="M82" s="319">
        <v>-1110</v>
      </c>
      <c r="N82" s="296"/>
      <c r="O82" s="319">
        <v>0</v>
      </c>
      <c r="P82" s="296"/>
      <c r="Q82" s="319">
        <v>0</v>
      </c>
      <c r="R82" s="296"/>
      <c r="S82" s="319">
        <v>0</v>
      </c>
      <c r="T82" s="296"/>
      <c r="U82" s="319">
        <v>0</v>
      </c>
    </row>
    <row r="83" spans="1:22" s="257" customFormat="1" ht="15" customHeight="1" x14ac:dyDescent="0.25">
      <c r="A83" s="256"/>
      <c r="B83" s="383" t="s">
        <v>305</v>
      </c>
      <c r="C83" s="319">
        <v>50599</v>
      </c>
      <c r="D83" s="296"/>
      <c r="E83" s="319">
        <v>50948</v>
      </c>
      <c r="F83" s="296"/>
      <c r="G83" s="319">
        <v>41279</v>
      </c>
      <c r="H83" s="296"/>
      <c r="I83" s="319">
        <v>0</v>
      </c>
      <c r="J83" s="296">
        <v>24844</v>
      </c>
      <c r="K83" s="319">
        <v>1134</v>
      </c>
      <c r="L83" s="296"/>
      <c r="M83" s="319">
        <v>49174</v>
      </c>
      <c r="N83" s="296"/>
      <c r="O83" s="319">
        <v>17843</v>
      </c>
      <c r="P83" s="296"/>
      <c r="Q83" s="319">
        <v>68260</v>
      </c>
      <c r="R83" s="296"/>
      <c r="S83" s="319">
        <v>379</v>
      </c>
      <c r="T83" s="296"/>
      <c r="U83" s="319">
        <v>18028</v>
      </c>
    </row>
    <row r="84" spans="1:22" s="257" customFormat="1" ht="15" customHeight="1" x14ac:dyDescent="0.25">
      <c r="A84" s="256"/>
      <c r="B84" s="383" t="s">
        <v>306</v>
      </c>
      <c r="C84" s="319">
        <v>-32491</v>
      </c>
      <c r="D84" s="296"/>
      <c r="E84" s="319">
        <v>-30555</v>
      </c>
      <c r="F84" s="296"/>
      <c r="G84" s="319">
        <v>-30082</v>
      </c>
      <c r="H84" s="296"/>
      <c r="I84" s="319">
        <v>-29640</v>
      </c>
      <c r="J84" s="296">
        <v>-8351</v>
      </c>
      <c r="K84" s="319">
        <v>-16783</v>
      </c>
      <c r="L84" s="296"/>
      <c r="M84" s="319">
        <v>-10176</v>
      </c>
      <c r="N84" s="296"/>
      <c r="O84" s="319">
        <v>-9325</v>
      </c>
      <c r="P84" s="296"/>
      <c r="Q84" s="319">
        <v>-70942</v>
      </c>
      <c r="R84" s="296"/>
      <c r="S84" s="319">
        <v>-41521</v>
      </c>
      <c r="T84" s="296"/>
      <c r="U84" s="319">
        <v>-16478</v>
      </c>
    </row>
    <row r="85" spans="1:22" s="257" customFormat="1" ht="15" customHeight="1" x14ac:dyDescent="0.25">
      <c r="A85" s="256"/>
      <c r="B85" s="383" t="s">
        <v>334</v>
      </c>
      <c r="C85" s="319">
        <v>0</v>
      </c>
      <c r="D85" s="296"/>
      <c r="E85" s="319">
        <v>-21332</v>
      </c>
      <c r="F85" s="296"/>
      <c r="G85" s="319">
        <v>-21333</v>
      </c>
      <c r="H85" s="296"/>
      <c r="I85" s="319">
        <v>-21333</v>
      </c>
      <c r="J85" s="296">
        <v>-8000</v>
      </c>
      <c r="K85" s="319">
        <v>-2667</v>
      </c>
      <c r="L85" s="296"/>
      <c r="M85" s="319">
        <v>-10667</v>
      </c>
      <c r="N85" s="296"/>
      <c r="O85" s="319">
        <v>-8000</v>
      </c>
      <c r="P85" s="296"/>
      <c r="Q85" s="319">
        <v>39078</v>
      </c>
      <c r="R85" s="296"/>
      <c r="S85" s="319">
        <v>0</v>
      </c>
      <c r="T85" s="296"/>
      <c r="U85" s="319">
        <v>0</v>
      </c>
    </row>
    <row r="86" spans="1:22" s="282" customFormat="1" ht="10" customHeight="1" x14ac:dyDescent="0.25">
      <c r="A86" s="269"/>
      <c r="B86" s="287"/>
      <c r="C86" s="288"/>
      <c r="D86" s="298"/>
      <c r="E86" s="288"/>
      <c r="F86" s="298"/>
      <c r="G86" s="288"/>
      <c r="H86" s="298"/>
      <c r="I86" s="288"/>
      <c r="J86" s="298"/>
      <c r="K86" s="288"/>
      <c r="L86" s="298"/>
      <c r="M86" s="288"/>
      <c r="N86" s="298"/>
      <c r="O86" s="288"/>
      <c r="P86" s="298"/>
      <c r="Q86" s="288"/>
      <c r="R86" s="294"/>
      <c r="S86" s="288"/>
      <c r="T86" s="294"/>
      <c r="U86" s="288"/>
    </row>
    <row r="87" spans="1:22" s="262" customFormat="1" ht="15" customHeight="1" x14ac:dyDescent="0.25">
      <c r="A87" s="256"/>
      <c r="B87" s="378" t="s">
        <v>307</v>
      </c>
      <c r="C87" s="321">
        <f>SUM(C80:C85)</f>
        <v>17219</v>
      </c>
      <c r="D87" s="298"/>
      <c r="E87" s="321">
        <v>-1048</v>
      </c>
      <c r="F87" s="298"/>
      <c r="G87" s="321">
        <v>-11102</v>
      </c>
      <c r="H87" s="298"/>
      <c r="I87" s="321">
        <v>-20381</v>
      </c>
      <c r="J87" s="298">
        <v>17388</v>
      </c>
      <c r="K87" s="321">
        <v>-18316</v>
      </c>
      <c r="L87" s="298"/>
      <c r="M87" s="321">
        <v>27221</v>
      </c>
      <c r="N87" s="298"/>
      <c r="O87" s="321">
        <v>518</v>
      </c>
      <c r="P87" s="298"/>
      <c r="Q87" s="321">
        <v>36404</v>
      </c>
      <c r="R87" s="309"/>
      <c r="S87" s="321">
        <v>-42022</v>
      </c>
      <c r="T87" s="309"/>
      <c r="U87" s="321">
        <v>1148</v>
      </c>
      <c r="V87" s="257"/>
    </row>
    <row r="88" spans="1:22" s="282" customFormat="1" ht="10" customHeight="1" x14ac:dyDescent="0.25">
      <c r="A88" s="269"/>
      <c r="B88" s="291"/>
      <c r="C88" s="292"/>
      <c r="D88" s="299"/>
      <c r="E88" s="292"/>
      <c r="F88" s="299"/>
      <c r="G88" s="292"/>
      <c r="H88" s="299"/>
      <c r="I88" s="292"/>
      <c r="J88" s="299"/>
      <c r="K88" s="292"/>
      <c r="L88" s="299"/>
      <c r="M88" s="292"/>
      <c r="N88" s="299"/>
      <c r="O88" s="292"/>
      <c r="P88" s="299"/>
      <c r="Q88" s="292"/>
      <c r="R88" s="294"/>
      <c r="S88" s="292"/>
      <c r="T88" s="294"/>
      <c r="U88" s="292"/>
    </row>
    <row r="89" spans="1:22" s="257" customFormat="1" ht="15" customHeight="1" x14ac:dyDescent="0.25">
      <c r="A89" s="256"/>
      <c r="B89" s="383" t="s">
        <v>308</v>
      </c>
      <c r="C89" s="319">
        <v>1906</v>
      </c>
      <c r="D89" s="296"/>
      <c r="E89" s="319">
        <v>2812</v>
      </c>
      <c r="F89" s="296"/>
      <c r="G89" s="319">
        <v>1511</v>
      </c>
      <c r="H89" s="296"/>
      <c r="I89" s="319">
        <v>402</v>
      </c>
      <c r="J89" s="296">
        <v>-1695</v>
      </c>
      <c r="K89" s="319">
        <v>231</v>
      </c>
      <c r="L89" s="296"/>
      <c r="M89" s="319">
        <v>-2412</v>
      </c>
      <c r="N89" s="296"/>
      <c r="O89" s="319">
        <v>-225</v>
      </c>
      <c r="P89" s="296"/>
      <c r="Q89" s="319">
        <v>-511</v>
      </c>
      <c r="R89" s="296"/>
      <c r="S89" s="319">
        <v>-572</v>
      </c>
      <c r="T89" s="296"/>
      <c r="U89" s="319">
        <v>-1017</v>
      </c>
    </row>
    <row r="90" spans="1:22" s="282" customFormat="1" ht="10" customHeight="1" x14ac:dyDescent="0.25">
      <c r="A90" s="256"/>
      <c r="B90" s="287"/>
      <c r="C90" s="288"/>
      <c r="D90" s="298"/>
      <c r="E90" s="288"/>
      <c r="F90" s="298"/>
      <c r="G90" s="288"/>
      <c r="H90" s="298"/>
      <c r="I90" s="288"/>
      <c r="J90" s="298"/>
      <c r="K90" s="288"/>
      <c r="L90" s="298"/>
      <c r="M90" s="288"/>
      <c r="N90" s="298"/>
      <c r="O90" s="288"/>
      <c r="P90" s="298"/>
      <c r="Q90" s="288"/>
      <c r="R90" s="294"/>
      <c r="S90" s="288"/>
      <c r="T90" s="294"/>
      <c r="U90" s="288"/>
    </row>
    <row r="91" spans="1:22" s="262" customFormat="1" ht="15" customHeight="1" x14ac:dyDescent="0.25">
      <c r="A91" s="256"/>
      <c r="B91" s="378" t="s">
        <v>309</v>
      </c>
      <c r="C91" s="321">
        <f>C89+C87+C78+C69</f>
        <v>-20519</v>
      </c>
      <c r="D91" s="298"/>
      <c r="E91" s="321">
        <v>836</v>
      </c>
      <c r="F91" s="298"/>
      <c r="G91" s="321">
        <v>-316</v>
      </c>
      <c r="H91" s="298"/>
      <c r="I91" s="321">
        <v>-17705</v>
      </c>
      <c r="J91" s="298">
        <v>-45726</v>
      </c>
      <c r="K91" s="321">
        <v>-5333</v>
      </c>
      <c r="L91" s="298"/>
      <c r="M91" s="321">
        <v>-37848</v>
      </c>
      <c r="N91" s="298"/>
      <c r="O91" s="321">
        <v>22788</v>
      </c>
      <c r="P91" s="298"/>
      <c r="Q91" s="321">
        <v>15074</v>
      </c>
      <c r="R91" s="309"/>
      <c r="S91" s="321">
        <v>4109</v>
      </c>
      <c r="T91" s="309"/>
      <c r="U91" s="321">
        <v>23147</v>
      </c>
      <c r="V91" s="257"/>
    </row>
    <row r="92" spans="1:22" s="282" customFormat="1" ht="10" customHeight="1" x14ac:dyDescent="0.25">
      <c r="A92" s="256"/>
      <c r="B92" s="290"/>
      <c r="C92" s="292"/>
      <c r="D92" s="299"/>
      <c r="E92" s="292"/>
      <c r="F92" s="299"/>
      <c r="G92" s="292"/>
      <c r="H92" s="299"/>
      <c r="I92" s="292"/>
      <c r="J92" s="299"/>
      <c r="K92" s="292"/>
      <c r="L92" s="299"/>
      <c r="M92" s="292"/>
      <c r="N92" s="299"/>
      <c r="O92" s="292"/>
      <c r="P92" s="299"/>
      <c r="Q92" s="292"/>
      <c r="R92" s="294"/>
      <c r="S92" s="292"/>
      <c r="T92" s="294"/>
      <c r="U92" s="292"/>
    </row>
    <row r="93" spans="1:22" s="262" customFormat="1" ht="15" customHeight="1" x14ac:dyDescent="0.25">
      <c r="A93" s="256"/>
      <c r="B93" s="378" t="s">
        <v>310</v>
      </c>
      <c r="C93" s="321">
        <v>50456</v>
      </c>
      <c r="D93" s="298"/>
      <c r="E93" s="321">
        <v>49620</v>
      </c>
      <c r="F93" s="298"/>
      <c r="G93" s="321">
        <v>49620</v>
      </c>
      <c r="H93" s="298"/>
      <c r="I93" s="321">
        <v>49620</v>
      </c>
      <c r="J93" s="298">
        <v>0</v>
      </c>
      <c r="K93" s="321">
        <v>49620</v>
      </c>
      <c r="L93" s="298"/>
      <c r="M93" s="321">
        <v>87468</v>
      </c>
      <c r="N93" s="298"/>
      <c r="O93" s="321">
        <v>64680</v>
      </c>
      <c r="P93" s="298"/>
      <c r="Q93" s="321">
        <v>49606</v>
      </c>
      <c r="R93" s="309"/>
      <c r="S93" s="321">
        <v>45497</v>
      </c>
      <c r="T93" s="309"/>
      <c r="U93" s="321">
        <v>22350</v>
      </c>
      <c r="V93" s="257"/>
    </row>
    <row r="94" spans="1:22" s="282" customFormat="1" ht="10" customHeight="1" x14ac:dyDescent="0.25">
      <c r="A94" s="269"/>
      <c r="B94" s="291"/>
      <c r="C94" s="292"/>
      <c r="D94" s="299"/>
      <c r="E94" s="292"/>
      <c r="F94" s="299"/>
      <c r="G94" s="292"/>
      <c r="H94" s="299"/>
      <c r="I94" s="292"/>
      <c r="J94" s="299"/>
      <c r="K94" s="292"/>
      <c r="L94" s="299"/>
      <c r="M94" s="292"/>
      <c r="N94" s="299"/>
      <c r="O94" s="292"/>
      <c r="P94" s="299"/>
      <c r="Q94" s="292"/>
      <c r="R94" s="294"/>
      <c r="S94" s="292"/>
      <c r="T94" s="294"/>
      <c r="U94" s="292"/>
    </row>
    <row r="95" spans="1:22" s="262" customFormat="1" ht="15" customHeight="1" x14ac:dyDescent="0.25">
      <c r="A95" s="256"/>
      <c r="B95" s="378" t="s">
        <v>311</v>
      </c>
      <c r="C95" s="321">
        <v>29937</v>
      </c>
      <c r="D95" s="298"/>
      <c r="E95" s="321">
        <v>50456</v>
      </c>
      <c r="F95" s="298"/>
      <c r="G95" s="321">
        <v>49304</v>
      </c>
      <c r="H95" s="298"/>
      <c r="I95" s="321">
        <v>31915</v>
      </c>
      <c r="J95" s="298">
        <v>87468</v>
      </c>
      <c r="K95" s="321">
        <v>44287</v>
      </c>
      <c r="L95" s="298"/>
      <c r="M95" s="321">
        <v>49620</v>
      </c>
      <c r="N95" s="298"/>
      <c r="O95" s="321">
        <v>87468</v>
      </c>
      <c r="P95" s="298"/>
      <c r="Q95" s="321">
        <v>64680</v>
      </c>
      <c r="R95" s="309"/>
      <c r="S95" s="321">
        <v>49606</v>
      </c>
      <c r="T95" s="309"/>
      <c r="U95" s="321">
        <v>45497</v>
      </c>
      <c r="V95" s="257"/>
    </row>
    <row r="96" spans="1:22" ht="5.15" customHeight="1" x14ac:dyDescent="0.25">
      <c r="B96" s="260"/>
    </row>
  </sheetData>
  <mergeCells count="1">
    <mergeCell ref="C8:U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2"/>
  <sheetViews>
    <sheetView showGridLines="0" tabSelected="1" topLeftCell="D1" zoomScale="80" zoomScaleNormal="80" workbookViewId="0">
      <selection activeCell="AF33" sqref="AF33:AF34"/>
    </sheetView>
  </sheetViews>
  <sheetFormatPr defaultColWidth="18.7265625" defaultRowHeight="12.5" x14ac:dyDescent="0.25"/>
  <cols>
    <col min="1" max="2" width="1.7265625" customWidth="1"/>
    <col min="3" max="3" width="44.7265625" customWidth="1"/>
    <col min="4" max="4" width="9.26953125" bestFit="1" customWidth="1"/>
    <col min="5" max="5" width="1.1796875" style="12" customWidth="1"/>
    <col min="6" max="6" width="9.7265625" customWidth="1"/>
    <col min="7" max="7" width="1.1796875" style="255" customWidth="1"/>
    <col min="8" max="8" width="9.7265625" customWidth="1"/>
    <col min="9" max="9" width="1.1796875" style="255" customWidth="1"/>
    <col min="10" max="10" width="9.7265625" customWidth="1"/>
    <col min="11" max="11" width="1.1796875" style="255" customWidth="1"/>
    <col min="12" max="12" width="9.7265625" customWidth="1"/>
    <col min="13" max="13" width="1.1796875" style="255" customWidth="1"/>
    <col min="14" max="14" width="9.7265625" customWidth="1"/>
    <col min="15" max="15" width="1" style="255" customWidth="1"/>
    <col min="16" max="16" width="9.7265625" customWidth="1"/>
    <col min="17" max="17" width="1" style="255" customWidth="1"/>
    <col min="18" max="18" width="9.7265625" customWidth="1"/>
    <col min="19" max="19" width="1" style="255" customWidth="1"/>
    <col min="20" max="20" width="9.7265625" customWidth="1"/>
    <col min="21" max="21" width="1.1796875" style="255" customWidth="1"/>
    <col min="22" max="22" width="9.7265625" customWidth="1"/>
    <col min="23" max="23" width="1" style="255" customWidth="1"/>
    <col min="24" max="24" width="9.7265625" customWidth="1"/>
    <col min="25" max="25" width="1" style="255" customWidth="1"/>
    <col min="26" max="26" width="9.7265625" customWidth="1"/>
    <col min="27" max="27" width="1" style="255" customWidth="1"/>
    <col min="28" max="28" width="9.7265625" customWidth="1"/>
    <col min="29" max="29" width="1" style="255" customWidth="1"/>
    <col min="30" max="30" width="9.7265625" customWidth="1"/>
    <col min="31" max="31" width="1.1796875" style="255" customWidth="1"/>
    <col min="32" max="32" width="9.7265625" customWidth="1"/>
    <col min="33" max="33" width="1" style="255" customWidth="1"/>
    <col min="34" max="34" width="9.7265625" customWidth="1"/>
  </cols>
  <sheetData>
    <row r="1" spans="1:34" ht="10" customHeight="1" x14ac:dyDescent="0.25">
      <c r="A1" s="1"/>
      <c r="B1" s="2"/>
      <c r="C1" s="1"/>
      <c r="D1" s="1"/>
      <c r="E1" s="3"/>
      <c r="F1" s="1"/>
      <c r="G1" s="222"/>
      <c r="H1" s="1"/>
      <c r="I1" s="222"/>
      <c r="J1" s="1"/>
      <c r="K1" s="222"/>
      <c r="L1" s="1"/>
      <c r="M1" s="222"/>
      <c r="N1" s="1"/>
      <c r="O1" s="222"/>
      <c r="P1" s="1"/>
      <c r="Q1" s="222"/>
      <c r="R1" s="1"/>
      <c r="S1" s="222"/>
      <c r="T1" s="1"/>
      <c r="U1" s="222"/>
      <c r="V1" s="1"/>
      <c r="W1" s="222"/>
      <c r="X1" s="1"/>
      <c r="Y1" s="222"/>
      <c r="Z1" s="1"/>
      <c r="AA1" s="222"/>
      <c r="AB1" s="1"/>
      <c r="AC1" s="222"/>
      <c r="AD1" s="1"/>
      <c r="AE1" s="222"/>
      <c r="AF1" s="1"/>
      <c r="AG1" s="222"/>
      <c r="AH1" s="1"/>
    </row>
    <row r="2" spans="1:34" ht="15" customHeight="1" x14ac:dyDescent="0.25">
      <c r="A2" s="4"/>
      <c r="B2" s="389" t="s">
        <v>24</v>
      </c>
      <c r="C2" s="389"/>
      <c r="D2" s="228"/>
      <c r="E2" s="229"/>
      <c r="F2" s="228"/>
      <c r="G2" s="230"/>
      <c r="H2" s="228"/>
      <c r="I2" s="230"/>
      <c r="J2" s="228"/>
      <c r="K2" s="230"/>
      <c r="L2" s="228"/>
      <c r="M2" s="230"/>
      <c r="N2" s="228"/>
      <c r="O2" s="230"/>
      <c r="P2" s="228"/>
      <c r="Q2" s="230"/>
      <c r="R2" s="228"/>
      <c r="S2" s="230"/>
      <c r="T2" s="228"/>
      <c r="U2" s="230"/>
      <c r="V2" s="228"/>
      <c r="W2" s="230"/>
      <c r="X2" s="228"/>
      <c r="Y2" s="230"/>
      <c r="Z2" s="228"/>
      <c r="AA2" s="230"/>
      <c r="AB2" s="228"/>
      <c r="AC2" s="230"/>
      <c r="AD2" s="228"/>
      <c r="AE2" s="230"/>
      <c r="AF2" s="228"/>
      <c r="AG2" s="230"/>
      <c r="AH2" s="228"/>
    </row>
    <row r="3" spans="1:34" ht="8.15" customHeight="1" x14ac:dyDescent="0.25">
      <c r="A3" s="4"/>
      <c r="B3" s="228"/>
      <c r="C3" s="228"/>
      <c r="D3" s="228"/>
      <c r="E3" s="229"/>
      <c r="F3" s="228"/>
      <c r="G3" s="230"/>
      <c r="H3" s="228"/>
      <c r="I3" s="230"/>
      <c r="J3" s="228"/>
      <c r="K3" s="230"/>
      <c r="L3" s="228"/>
      <c r="M3" s="230"/>
      <c r="N3" s="228"/>
      <c r="O3" s="230"/>
      <c r="P3" s="228"/>
      <c r="Q3" s="230"/>
      <c r="R3" s="228"/>
      <c r="S3" s="230"/>
      <c r="T3" s="228"/>
      <c r="U3" s="230"/>
      <c r="V3" s="228"/>
      <c r="W3" s="230"/>
      <c r="X3" s="228"/>
      <c r="Y3" s="230"/>
      <c r="Z3" s="228"/>
      <c r="AA3" s="230"/>
      <c r="AB3" s="228"/>
      <c r="AC3" s="230"/>
      <c r="AD3" s="228"/>
      <c r="AE3" s="230"/>
      <c r="AF3" s="228"/>
      <c r="AG3" s="230"/>
      <c r="AH3" s="228"/>
    </row>
    <row r="4" spans="1:34" ht="15" customHeight="1" x14ac:dyDescent="0.25">
      <c r="A4" s="4"/>
      <c r="B4" s="312" t="s">
        <v>215</v>
      </c>
      <c r="C4" s="312"/>
      <c r="D4" s="251"/>
      <c r="E4" s="252"/>
      <c r="F4" s="251"/>
      <c r="G4" s="253"/>
      <c r="H4" s="251"/>
      <c r="I4" s="253"/>
      <c r="J4" s="251"/>
      <c r="K4" s="253"/>
      <c r="L4" s="251"/>
      <c r="M4" s="253"/>
      <c r="N4" s="251"/>
      <c r="O4" s="253"/>
      <c r="P4" s="251"/>
      <c r="Q4" s="253"/>
      <c r="R4" s="251"/>
      <c r="S4" s="253"/>
      <c r="T4" s="251"/>
      <c r="U4" s="253"/>
      <c r="V4" s="251"/>
      <c r="W4" s="253"/>
      <c r="X4" s="251"/>
      <c r="Y4" s="253"/>
      <c r="Z4" s="251"/>
      <c r="AA4" s="253"/>
      <c r="AB4" s="251"/>
      <c r="AC4" s="253"/>
      <c r="AD4" s="251"/>
      <c r="AE4" s="253"/>
      <c r="AF4" s="251"/>
      <c r="AG4" s="253"/>
      <c r="AH4" s="251"/>
    </row>
    <row r="5" spans="1:34" ht="15" customHeight="1" x14ac:dyDescent="0.25">
      <c r="A5" s="5"/>
      <c r="B5" s="313"/>
      <c r="C5" s="313" t="s">
        <v>216</v>
      </c>
      <c r="D5" s="228"/>
      <c r="E5" s="229"/>
      <c r="F5" s="228"/>
      <c r="G5" s="230"/>
      <c r="H5" s="228"/>
      <c r="I5" s="230"/>
      <c r="J5" s="228"/>
      <c r="K5" s="230"/>
      <c r="L5" s="228"/>
      <c r="M5" s="230"/>
      <c r="N5" s="228"/>
      <c r="O5" s="230"/>
      <c r="P5" s="228"/>
      <c r="Q5" s="230"/>
      <c r="R5" s="228"/>
      <c r="S5" s="230"/>
      <c r="T5" s="228"/>
      <c r="U5" s="230"/>
      <c r="V5" s="228"/>
      <c r="W5" s="230"/>
      <c r="X5" s="228"/>
      <c r="Y5" s="230"/>
      <c r="Z5" s="228"/>
      <c r="AA5" s="230"/>
      <c r="AB5" s="228"/>
      <c r="AC5" s="230"/>
      <c r="AD5" s="228"/>
      <c r="AE5" s="230"/>
      <c r="AF5" s="228"/>
      <c r="AG5" s="230"/>
      <c r="AH5" s="228"/>
    </row>
    <row r="6" spans="1:34" ht="15" customHeight="1" x14ac:dyDescent="0.25">
      <c r="A6" s="5"/>
      <c r="B6" s="313"/>
      <c r="C6" s="313" t="s">
        <v>331</v>
      </c>
      <c r="D6" s="228"/>
      <c r="E6" s="229"/>
      <c r="F6" s="228"/>
      <c r="G6" s="230"/>
      <c r="H6" s="228"/>
      <c r="I6" s="230"/>
      <c r="J6" s="228"/>
      <c r="K6" s="230"/>
      <c r="L6" s="228"/>
      <c r="M6" s="230"/>
      <c r="N6" s="228"/>
      <c r="O6" s="230"/>
      <c r="P6" s="228"/>
      <c r="Q6" s="230"/>
      <c r="R6" s="228"/>
      <c r="S6" s="230"/>
      <c r="T6" s="228"/>
      <c r="U6" s="230"/>
      <c r="V6" s="228"/>
      <c r="W6" s="230"/>
      <c r="X6" s="228"/>
      <c r="Y6" s="230"/>
      <c r="Z6" s="228"/>
      <c r="AA6" s="230"/>
      <c r="AB6" s="228"/>
      <c r="AC6" s="230"/>
      <c r="AD6" s="228"/>
      <c r="AE6" s="230"/>
      <c r="AF6" s="228"/>
      <c r="AG6" s="230"/>
      <c r="AH6" s="228"/>
    </row>
    <row r="7" spans="1:34" ht="10" customHeight="1" x14ac:dyDescent="0.25">
      <c r="A7" s="5"/>
      <c r="B7" s="245"/>
      <c r="C7" s="254"/>
      <c r="D7" s="228"/>
      <c r="E7" s="229"/>
      <c r="F7" s="228"/>
      <c r="G7" s="230"/>
      <c r="H7" s="228"/>
      <c r="I7" s="230"/>
      <c r="J7" s="228"/>
      <c r="K7" s="230"/>
      <c r="L7" s="228"/>
      <c r="M7" s="230"/>
      <c r="N7" s="228"/>
      <c r="O7" s="230"/>
      <c r="P7" s="228"/>
      <c r="Q7" s="230"/>
      <c r="R7" s="228"/>
      <c r="S7" s="230"/>
      <c r="T7" s="228"/>
      <c r="U7" s="230"/>
      <c r="V7" s="228"/>
      <c r="W7" s="230"/>
      <c r="X7" s="228"/>
      <c r="Y7" s="230"/>
      <c r="Z7" s="228"/>
      <c r="AA7" s="230"/>
      <c r="AB7" s="228"/>
      <c r="AC7" s="230"/>
      <c r="AD7" s="228"/>
      <c r="AE7" s="230"/>
      <c r="AF7" s="228"/>
      <c r="AG7" s="230"/>
      <c r="AH7" s="228"/>
    </row>
    <row r="8" spans="1:34" ht="15" customHeight="1" x14ac:dyDescent="0.25">
      <c r="A8" s="4"/>
      <c r="B8" s="228"/>
      <c r="C8" s="244"/>
      <c r="D8" s="385" t="s">
        <v>358</v>
      </c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</row>
    <row r="9" spans="1:34" s="324" customFormat="1" ht="15" customHeight="1" x14ac:dyDescent="0.25">
      <c r="A9" s="4"/>
      <c r="B9" s="228"/>
      <c r="C9" s="311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</row>
    <row r="10" spans="1:34" s="10" customFormat="1" ht="15" customHeight="1" x14ac:dyDescent="0.25">
      <c r="A10" s="9"/>
      <c r="B10" s="233"/>
      <c r="C10" s="241"/>
      <c r="D10" s="325" t="s">
        <v>328</v>
      </c>
      <c r="E10" s="326"/>
      <c r="F10" s="327" t="s">
        <v>214</v>
      </c>
      <c r="G10" s="326"/>
      <c r="H10" s="328">
        <v>2020</v>
      </c>
      <c r="I10" s="326"/>
      <c r="J10" s="329" t="s">
        <v>338</v>
      </c>
      <c r="K10" s="326"/>
      <c r="L10" s="329" t="s">
        <v>341</v>
      </c>
      <c r="M10" s="330"/>
      <c r="N10" s="329" t="s">
        <v>345</v>
      </c>
      <c r="O10" s="331"/>
      <c r="P10" s="329" t="s">
        <v>347</v>
      </c>
      <c r="Q10" s="331"/>
      <c r="R10" s="329" t="s">
        <v>349</v>
      </c>
      <c r="S10" s="331"/>
      <c r="T10" s="329" t="s">
        <v>340</v>
      </c>
      <c r="U10" s="326"/>
      <c r="V10" s="329" t="s">
        <v>353</v>
      </c>
      <c r="W10" s="331"/>
      <c r="X10" s="329" t="s">
        <v>359</v>
      </c>
      <c r="Y10" s="331"/>
      <c r="Z10" s="328" t="s">
        <v>368</v>
      </c>
      <c r="AA10" s="331"/>
      <c r="AB10" s="328" t="s">
        <v>372</v>
      </c>
      <c r="AC10" s="331"/>
      <c r="AD10" s="329" t="s">
        <v>354</v>
      </c>
      <c r="AE10" s="326"/>
      <c r="AF10" s="328" t="s">
        <v>378</v>
      </c>
      <c r="AG10" s="331"/>
      <c r="AH10" s="329" t="s">
        <v>379</v>
      </c>
    </row>
    <row r="11" spans="1:34" ht="8.15" customHeight="1" x14ac:dyDescent="0.25">
      <c r="A11" s="4"/>
      <c r="B11" s="228"/>
      <c r="C11" s="311"/>
      <c r="D11" s="234"/>
      <c r="E11" s="234"/>
      <c r="F11" s="234"/>
      <c r="G11" s="234"/>
      <c r="H11" s="300"/>
      <c r="I11" s="234"/>
      <c r="J11" s="300"/>
      <c r="K11" s="234"/>
      <c r="L11" s="300"/>
      <c r="M11" s="234"/>
      <c r="N11" s="300"/>
      <c r="O11" s="234"/>
      <c r="P11" s="300"/>
      <c r="Q11" s="234"/>
      <c r="R11" s="300"/>
      <c r="S11" s="234"/>
      <c r="T11" s="300"/>
      <c r="U11" s="234"/>
      <c r="V11" s="300"/>
      <c r="W11" s="234"/>
      <c r="X11" s="300"/>
      <c r="Y11" s="234"/>
      <c r="Z11" s="300"/>
      <c r="AA11" s="234"/>
      <c r="AB11" s="300"/>
      <c r="AC11" s="234"/>
      <c r="AD11" s="300"/>
      <c r="AE11" s="234"/>
      <c r="AF11" s="300"/>
      <c r="AG11" s="234"/>
      <c r="AH11" s="300"/>
    </row>
    <row r="12" spans="1:34" ht="15" customHeight="1" x14ac:dyDescent="0.25">
      <c r="A12" s="6"/>
      <c r="B12" s="388" t="s">
        <v>217</v>
      </c>
      <c r="C12" s="388"/>
      <c r="D12" s="332">
        <v>271734</v>
      </c>
      <c r="E12" s="246"/>
      <c r="F12" s="332">
        <v>261217</v>
      </c>
      <c r="G12" s="246"/>
      <c r="H12" s="333">
        <v>317875</v>
      </c>
      <c r="I12" s="246"/>
      <c r="J12" s="332">
        <v>448772</v>
      </c>
      <c r="K12" s="246"/>
      <c r="L12" s="332">
        <v>93748</v>
      </c>
      <c r="M12" s="332"/>
      <c r="N12" s="332">
        <v>103470</v>
      </c>
      <c r="O12" s="332"/>
      <c r="P12" s="332">
        <v>121398</v>
      </c>
      <c r="Q12" s="332"/>
      <c r="R12" s="332">
        <v>136674</v>
      </c>
      <c r="S12" s="332"/>
      <c r="T12" s="332">
        <v>455290</v>
      </c>
      <c r="U12" s="246"/>
      <c r="V12" s="332">
        <v>100658</v>
      </c>
      <c r="W12" s="332"/>
      <c r="X12" s="332">
        <v>118949</v>
      </c>
      <c r="Y12" s="332"/>
      <c r="Z12" s="332">
        <v>128248</v>
      </c>
      <c r="AA12" s="332"/>
      <c r="AB12" s="332">
        <v>107307</v>
      </c>
      <c r="AC12" s="332"/>
      <c r="AD12" s="332">
        <v>455162</v>
      </c>
      <c r="AE12" s="246"/>
      <c r="AF12" s="332">
        <v>73537.305999999997</v>
      </c>
      <c r="AG12" s="332"/>
      <c r="AH12" s="332">
        <v>428041.30599999998</v>
      </c>
    </row>
    <row r="13" spans="1:34" ht="10" customHeight="1" x14ac:dyDescent="0.25">
      <c r="A13" s="7"/>
      <c r="B13" s="236"/>
      <c r="C13" s="237"/>
      <c r="D13" s="237"/>
      <c r="E13" s="239"/>
      <c r="F13" s="237"/>
      <c r="G13" s="239"/>
      <c r="H13" s="334"/>
      <c r="I13" s="239"/>
      <c r="J13" s="237"/>
      <c r="K13" s="239"/>
      <c r="L13" s="237"/>
      <c r="M13" s="239"/>
      <c r="N13" s="237"/>
      <c r="O13" s="237"/>
      <c r="P13" s="237"/>
      <c r="Q13" s="237"/>
      <c r="R13" s="237"/>
      <c r="S13" s="237"/>
      <c r="T13" s="237"/>
      <c r="U13" s="239"/>
      <c r="V13" s="237"/>
      <c r="W13" s="237"/>
      <c r="X13" s="237"/>
      <c r="Y13" s="237"/>
      <c r="Z13" s="237"/>
      <c r="AA13" s="237"/>
      <c r="AB13" s="237"/>
      <c r="AC13" s="237"/>
      <c r="AD13" s="237"/>
      <c r="AE13" s="239"/>
      <c r="AF13" s="237"/>
      <c r="AG13" s="237"/>
      <c r="AH13" s="237"/>
    </row>
    <row r="14" spans="1:34" ht="15" customHeight="1" x14ac:dyDescent="0.25">
      <c r="A14" s="7"/>
      <c r="B14" s="236"/>
      <c r="C14" s="318" t="s">
        <v>218</v>
      </c>
      <c r="D14" s="319">
        <v>-42350</v>
      </c>
      <c r="E14" s="247"/>
      <c r="F14" s="319">
        <v>-40413</v>
      </c>
      <c r="G14" s="247"/>
      <c r="H14" s="335">
        <v>-70162.845759124612</v>
      </c>
      <c r="I14" s="247"/>
      <c r="J14" s="319">
        <v>-105032</v>
      </c>
      <c r="K14" s="247"/>
      <c r="L14" s="319">
        <v>-20991</v>
      </c>
      <c r="M14" s="319"/>
      <c r="N14" s="319">
        <v>-18578</v>
      </c>
      <c r="O14" s="319"/>
      <c r="P14" s="319">
        <v>-18302</v>
      </c>
      <c r="Q14" s="319"/>
      <c r="R14" s="319">
        <v>-31694</v>
      </c>
      <c r="S14" s="319"/>
      <c r="T14" s="319">
        <v>-89565</v>
      </c>
      <c r="U14" s="247"/>
      <c r="V14" s="319">
        <v>-21494</v>
      </c>
      <c r="W14" s="319"/>
      <c r="X14" s="319">
        <v>-22046</v>
      </c>
      <c r="Y14" s="319"/>
      <c r="Z14" s="319">
        <v>-24716</v>
      </c>
      <c r="AA14" s="319"/>
      <c r="AB14" s="319">
        <v>-18219</v>
      </c>
      <c r="AC14" s="319"/>
      <c r="AD14" s="319">
        <v>-86475</v>
      </c>
      <c r="AE14" s="247"/>
      <c r="AF14" s="319">
        <v>-15156.466</v>
      </c>
      <c r="AG14" s="319"/>
      <c r="AH14" s="319">
        <v>-80137.466</v>
      </c>
    </row>
    <row r="15" spans="1:34" ht="8.15" customHeight="1" x14ac:dyDescent="0.25">
      <c r="A15" s="7"/>
      <c r="B15" s="236"/>
      <c r="C15" s="237"/>
      <c r="D15" s="238"/>
      <c r="E15" s="238"/>
      <c r="F15" s="238"/>
      <c r="G15" s="238"/>
      <c r="H15" s="336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</row>
    <row r="16" spans="1:34" ht="15" customHeight="1" x14ac:dyDescent="0.25">
      <c r="A16" s="6"/>
      <c r="B16" s="388" t="s">
        <v>219</v>
      </c>
      <c r="C16" s="388"/>
      <c r="D16" s="337">
        <v>229384</v>
      </c>
      <c r="E16" s="248"/>
      <c r="F16" s="332">
        <v>220804</v>
      </c>
      <c r="G16" s="248"/>
      <c r="H16" s="338">
        <v>247712</v>
      </c>
      <c r="I16" s="248"/>
      <c r="J16" s="332">
        <v>343740</v>
      </c>
      <c r="K16" s="248"/>
      <c r="L16" s="332">
        <v>72757</v>
      </c>
      <c r="M16" s="337"/>
      <c r="N16" s="339">
        <v>84892</v>
      </c>
      <c r="O16" s="337"/>
      <c r="P16" s="339">
        <v>103096</v>
      </c>
      <c r="Q16" s="337"/>
      <c r="R16" s="339">
        <v>104980</v>
      </c>
      <c r="S16" s="337"/>
      <c r="T16" s="339">
        <v>365725</v>
      </c>
      <c r="U16" s="248"/>
      <c r="V16" s="337">
        <v>79164</v>
      </c>
      <c r="W16" s="337"/>
      <c r="X16" s="337">
        <v>96903</v>
      </c>
      <c r="Y16" s="337"/>
      <c r="Z16" s="337">
        <v>103532</v>
      </c>
      <c r="AA16" s="337"/>
      <c r="AB16" s="337">
        <v>89088</v>
      </c>
      <c r="AC16" s="337"/>
      <c r="AD16" s="332">
        <v>368687</v>
      </c>
      <c r="AE16" s="248"/>
      <c r="AF16" s="337">
        <v>58380.84</v>
      </c>
      <c r="AG16" s="337"/>
      <c r="AH16" s="332">
        <v>347903.83999999997</v>
      </c>
    </row>
    <row r="17" spans="1:34" ht="8.15" customHeight="1" x14ac:dyDescent="0.25">
      <c r="A17" s="7"/>
      <c r="B17" s="236"/>
      <c r="C17" s="237"/>
      <c r="D17" s="238"/>
      <c r="E17" s="238"/>
      <c r="F17" s="238"/>
      <c r="G17" s="238"/>
      <c r="H17" s="336"/>
      <c r="I17" s="238"/>
      <c r="J17" s="305"/>
      <c r="K17" s="238"/>
      <c r="L17" s="305"/>
      <c r="M17" s="238"/>
      <c r="N17" s="305"/>
      <c r="O17" s="238"/>
      <c r="P17" s="305"/>
      <c r="Q17" s="238"/>
      <c r="R17" s="305"/>
      <c r="S17" s="238"/>
      <c r="T17" s="305"/>
      <c r="U17" s="238"/>
      <c r="V17" s="305"/>
      <c r="W17" s="238"/>
      <c r="X17" s="305"/>
      <c r="Y17" s="238"/>
      <c r="Z17" s="305"/>
      <c r="AA17" s="238"/>
      <c r="AB17" s="305"/>
      <c r="AC17" s="238"/>
      <c r="AD17" s="305"/>
      <c r="AE17" s="238"/>
      <c r="AF17" s="305"/>
      <c r="AG17" s="238"/>
      <c r="AH17" s="305"/>
    </row>
    <row r="18" spans="1:34" ht="15" customHeight="1" x14ac:dyDescent="0.25">
      <c r="A18" s="7"/>
      <c r="B18" s="236"/>
      <c r="C18" s="319" t="s">
        <v>220</v>
      </c>
      <c r="D18" s="320">
        <v>-156952</v>
      </c>
      <c r="E18" s="247"/>
      <c r="F18" s="320">
        <v>-153768</v>
      </c>
      <c r="G18" s="247"/>
      <c r="H18" s="340">
        <v>-162490.16323557959</v>
      </c>
      <c r="I18" s="247"/>
      <c r="J18" s="341">
        <v>-221131</v>
      </c>
      <c r="K18" s="247"/>
      <c r="L18" s="341">
        <v>-52092</v>
      </c>
      <c r="M18" s="319"/>
      <c r="N18" s="341">
        <v>-56740</v>
      </c>
      <c r="O18" s="319"/>
      <c r="P18" s="341">
        <v>-69806</v>
      </c>
      <c r="Q18" s="319"/>
      <c r="R18" s="341">
        <v>-70218</v>
      </c>
      <c r="S18" s="319"/>
      <c r="T18" s="341">
        <v>-248856</v>
      </c>
      <c r="U18" s="247"/>
      <c r="V18" s="320">
        <v>-50675</v>
      </c>
      <c r="W18" s="319"/>
      <c r="X18" s="320">
        <v>-62011</v>
      </c>
      <c r="Y18" s="319"/>
      <c r="Z18" s="320">
        <v>-64337</v>
      </c>
      <c r="AA18" s="319"/>
      <c r="AB18" s="320">
        <v>-60392</v>
      </c>
      <c r="AC18" s="319"/>
      <c r="AD18" s="320">
        <v>-237415</v>
      </c>
      <c r="AE18" s="247"/>
      <c r="AF18" s="320">
        <v>-43509.321000000004</v>
      </c>
      <c r="AG18" s="319"/>
      <c r="AH18" s="320">
        <v>-230249.321</v>
      </c>
    </row>
    <row r="19" spans="1:34" ht="8.15" customHeight="1" x14ac:dyDescent="0.25">
      <c r="A19" s="7"/>
      <c r="B19" s="236"/>
      <c r="C19" s="237"/>
      <c r="D19" s="238"/>
      <c r="E19" s="238"/>
      <c r="F19" s="238"/>
      <c r="G19" s="238"/>
      <c r="H19" s="336"/>
      <c r="I19" s="238"/>
      <c r="J19" s="305"/>
      <c r="K19" s="238"/>
      <c r="L19" s="305"/>
      <c r="M19" s="238"/>
      <c r="N19" s="305"/>
      <c r="O19" s="238"/>
      <c r="P19" s="305"/>
      <c r="Q19" s="238"/>
      <c r="R19" s="305"/>
      <c r="S19" s="238"/>
      <c r="T19" s="305"/>
      <c r="U19" s="238"/>
      <c r="V19" s="305"/>
      <c r="W19" s="238"/>
      <c r="X19" s="305"/>
      <c r="Y19" s="238"/>
      <c r="Z19" s="305"/>
      <c r="AA19" s="238"/>
      <c r="AB19" s="305"/>
      <c r="AC19" s="238"/>
      <c r="AD19" s="305"/>
      <c r="AE19" s="238"/>
      <c r="AF19" s="305"/>
      <c r="AG19" s="238"/>
      <c r="AH19" s="305"/>
    </row>
    <row r="20" spans="1:34" ht="15" customHeight="1" x14ac:dyDescent="0.25">
      <c r="A20" s="6"/>
      <c r="B20" s="388" t="s">
        <v>221</v>
      </c>
      <c r="C20" s="388"/>
      <c r="D20" s="342">
        <v>72432</v>
      </c>
      <c r="E20" s="249"/>
      <c r="F20" s="332">
        <v>67036</v>
      </c>
      <c r="G20" s="249"/>
      <c r="H20" s="343">
        <v>85222</v>
      </c>
      <c r="I20" s="249"/>
      <c r="J20" s="344">
        <v>122609</v>
      </c>
      <c r="K20" s="249"/>
      <c r="L20" s="344">
        <v>20665</v>
      </c>
      <c r="M20" s="342"/>
      <c r="N20" s="344">
        <v>28152</v>
      </c>
      <c r="O20" s="342"/>
      <c r="P20" s="344">
        <v>33290</v>
      </c>
      <c r="Q20" s="342"/>
      <c r="R20" s="344">
        <v>34762</v>
      </c>
      <c r="S20" s="342"/>
      <c r="T20" s="344">
        <v>116869</v>
      </c>
      <c r="U20" s="249"/>
      <c r="V20" s="344">
        <v>28489</v>
      </c>
      <c r="W20" s="342"/>
      <c r="X20" s="344">
        <v>34892</v>
      </c>
      <c r="Y20" s="342"/>
      <c r="Z20" s="344">
        <v>39195</v>
      </c>
      <c r="AA20" s="342"/>
      <c r="AB20" s="344">
        <v>28696</v>
      </c>
      <c r="AC20" s="342"/>
      <c r="AD20" s="344">
        <v>131272</v>
      </c>
      <c r="AE20" s="249"/>
      <c r="AF20" s="344">
        <v>14871.518999999993</v>
      </c>
      <c r="AG20" s="342"/>
      <c r="AH20" s="344">
        <v>117654.519</v>
      </c>
    </row>
    <row r="21" spans="1:34" ht="8.15" customHeight="1" x14ac:dyDescent="0.25">
      <c r="A21" s="7"/>
      <c r="B21" s="236"/>
      <c r="C21" s="237"/>
      <c r="D21" s="238"/>
      <c r="E21" s="238"/>
      <c r="F21" s="238"/>
      <c r="G21" s="238"/>
      <c r="H21" s="336"/>
      <c r="I21" s="238"/>
      <c r="J21" s="324"/>
      <c r="K21" s="238"/>
      <c r="L21" s="324"/>
      <c r="M21" s="238"/>
      <c r="N21" s="305"/>
      <c r="O21" s="238"/>
      <c r="P21" s="305"/>
      <c r="Q21" s="238"/>
      <c r="R21" s="305"/>
      <c r="S21" s="238"/>
      <c r="T21" s="305"/>
      <c r="U21" s="238"/>
      <c r="V21" s="305"/>
      <c r="W21" s="238"/>
      <c r="X21" s="305"/>
      <c r="Y21" s="238"/>
      <c r="Z21" s="305"/>
      <c r="AA21" s="238"/>
      <c r="AB21" s="305"/>
      <c r="AC21" s="238"/>
      <c r="AD21" s="305"/>
      <c r="AE21" s="238"/>
      <c r="AF21" s="305"/>
      <c r="AG21" s="238"/>
      <c r="AH21" s="305"/>
    </row>
    <row r="22" spans="1:34" ht="15" customHeight="1" x14ac:dyDescent="0.25">
      <c r="A22" s="7"/>
      <c r="B22" s="387" t="s">
        <v>222</v>
      </c>
      <c r="C22" s="387"/>
      <c r="D22" s="238"/>
      <c r="E22" s="238"/>
      <c r="F22" s="238"/>
      <c r="G22" s="238"/>
      <c r="H22" s="336"/>
      <c r="I22" s="238"/>
      <c r="J22" s="305"/>
      <c r="K22" s="238"/>
      <c r="L22" s="305"/>
      <c r="M22" s="238"/>
      <c r="N22" s="305"/>
      <c r="O22" s="238"/>
      <c r="P22" s="305"/>
      <c r="Q22" s="238"/>
      <c r="R22" s="305"/>
      <c r="S22" s="238"/>
      <c r="T22" s="305"/>
      <c r="U22" s="238"/>
      <c r="V22" s="305"/>
      <c r="W22" s="238"/>
      <c r="X22" s="305"/>
      <c r="Y22" s="238"/>
      <c r="Z22" s="305"/>
      <c r="AA22" s="238"/>
      <c r="AB22" s="305"/>
      <c r="AC22" s="238"/>
      <c r="AD22" s="305"/>
      <c r="AE22" s="238"/>
      <c r="AF22" s="305"/>
      <c r="AG22" s="238"/>
      <c r="AH22" s="305"/>
    </row>
    <row r="23" spans="1:34" ht="8.15" customHeight="1" x14ac:dyDescent="0.25">
      <c r="A23" s="7"/>
      <c r="B23" s="236"/>
      <c r="C23" s="237"/>
      <c r="D23" s="238"/>
      <c r="E23" s="238"/>
      <c r="F23" s="238"/>
      <c r="G23" s="238"/>
      <c r="H23" s="336"/>
      <c r="I23" s="238"/>
      <c r="J23" s="305"/>
      <c r="K23" s="238"/>
      <c r="L23" s="305"/>
      <c r="M23" s="238"/>
      <c r="N23" s="305"/>
      <c r="O23" s="238"/>
      <c r="P23" s="305"/>
      <c r="Q23" s="238"/>
      <c r="R23" s="305"/>
      <c r="S23" s="238"/>
      <c r="T23" s="305"/>
      <c r="U23" s="238"/>
      <c r="V23" s="305"/>
      <c r="W23" s="238"/>
      <c r="X23" s="305"/>
      <c r="Y23" s="238"/>
      <c r="Z23" s="305"/>
      <c r="AA23" s="238"/>
      <c r="AB23" s="305"/>
      <c r="AC23" s="238"/>
      <c r="AD23" s="305"/>
      <c r="AE23" s="238"/>
      <c r="AF23" s="305"/>
      <c r="AG23" s="238"/>
      <c r="AH23" s="305"/>
    </row>
    <row r="24" spans="1:34" ht="15" customHeight="1" x14ac:dyDescent="0.25">
      <c r="A24" s="7"/>
      <c r="B24" s="236"/>
      <c r="C24" s="318" t="s">
        <v>223</v>
      </c>
      <c r="D24" s="319">
        <v>-29013</v>
      </c>
      <c r="E24" s="247"/>
      <c r="F24" s="319">
        <v>-28302</v>
      </c>
      <c r="G24" s="247"/>
      <c r="H24" s="319">
        <v>-24228</v>
      </c>
      <c r="I24" s="247"/>
      <c r="J24" s="319">
        <v>-27769</v>
      </c>
      <c r="K24" s="247"/>
      <c r="L24" s="319">
        <v>-6889</v>
      </c>
      <c r="M24" s="319"/>
      <c r="N24" s="319">
        <v>-8247</v>
      </c>
      <c r="O24" s="319"/>
      <c r="P24" s="319">
        <v>-7643</v>
      </c>
      <c r="Q24" s="319"/>
      <c r="R24" s="319">
        <v>-6383</v>
      </c>
      <c r="S24" s="319"/>
      <c r="T24" s="345">
        <v>-29162</v>
      </c>
      <c r="U24" s="247"/>
      <c r="V24" s="345">
        <v>-7373</v>
      </c>
      <c r="W24" s="319"/>
      <c r="X24" s="345">
        <v>-8213</v>
      </c>
      <c r="Y24" s="319"/>
      <c r="Z24" s="345">
        <v>-7273</v>
      </c>
      <c r="AA24" s="319"/>
      <c r="AB24" s="345">
        <v>-8401</v>
      </c>
      <c r="AC24" s="319"/>
      <c r="AD24" s="345">
        <v>-31260</v>
      </c>
      <c r="AE24" s="247"/>
      <c r="AF24" s="345">
        <v>-6451.5339999999997</v>
      </c>
      <c r="AG24" s="319"/>
      <c r="AH24" s="345">
        <v>-30338.534</v>
      </c>
    </row>
    <row r="25" spans="1:34" ht="15" customHeight="1" x14ac:dyDescent="0.25">
      <c r="A25" s="7"/>
      <c r="B25" s="236"/>
      <c r="C25" s="318" t="s">
        <v>224</v>
      </c>
      <c r="D25" s="319">
        <v>-20092</v>
      </c>
      <c r="E25" s="247"/>
      <c r="F25" s="319">
        <v>-22917</v>
      </c>
      <c r="G25" s="247"/>
      <c r="H25" s="319">
        <v>-21987</v>
      </c>
      <c r="I25" s="247"/>
      <c r="J25" s="319">
        <v>-31562</v>
      </c>
      <c r="K25" s="247"/>
      <c r="L25" s="319">
        <v>-8028</v>
      </c>
      <c r="M25" s="319"/>
      <c r="N25" s="319">
        <v>-8754</v>
      </c>
      <c r="O25" s="319"/>
      <c r="P25" s="319">
        <v>-7884</v>
      </c>
      <c r="Q25" s="319"/>
      <c r="R25" s="319">
        <v>-7890</v>
      </c>
      <c r="S25" s="319"/>
      <c r="T25" s="345">
        <v>-32556</v>
      </c>
      <c r="U25" s="247"/>
      <c r="V25" s="345">
        <v>-9007</v>
      </c>
      <c r="W25" s="319"/>
      <c r="X25" s="345">
        <v>-8924</v>
      </c>
      <c r="Y25" s="319"/>
      <c r="Z25" s="345">
        <v>-8580</v>
      </c>
      <c r="AA25" s="319"/>
      <c r="AB25" s="345">
        <v>-8946</v>
      </c>
      <c r="AC25" s="319"/>
      <c r="AD25" s="345">
        <v>-35457</v>
      </c>
      <c r="AE25" s="247"/>
      <c r="AF25" s="345">
        <v>-8424.0679999999993</v>
      </c>
      <c r="AG25" s="319"/>
      <c r="AH25" s="345">
        <v>-34874.067999999999</v>
      </c>
    </row>
    <row r="26" spans="1:34" ht="15" customHeight="1" x14ac:dyDescent="0.25">
      <c r="A26" s="8"/>
      <c r="B26" s="240"/>
      <c r="C26" s="318" t="s">
        <v>225</v>
      </c>
      <c r="D26" s="319">
        <v>-19434</v>
      </c>
      <c r="E26" s="247"/>
      <c r="F26" s="319">
        <v>-26801</v>
      </c>
      <c r="G26" s="247"/>
      <c r="H26" s="319">
        <v>-28656.552390000004</v>
      </c>
      <c r="I26" s="247"/>
      <c r="J26" s="319">
        <v>-33494</v>
      </c>
      <c r="K26" s="247"/>
      <c r="L26" s="319">
        <v>-8438</v>
      </c>
      <c r="M26" s="319"/>
      <c r="N26" s="319">
        <v>-9235</v>
      </c>
      <c r="O26" s="319"/>
      <c r="P26" s="319">
        <v>-8941</v>
      </c>
      <c r="Q26" s="319"/>
      <c r="R26" s="319">
        <v>-8065</v>
      </c>
      <c r="S26" s="319"/>
      <c r="T26" s="345">
        <v>-34679</v>
      </c>
      <c r="U26" s="247"/>
      <c r="V26" s="345">
        <v>-9724</v>
      </c>
      <c r="W26" s="319"/>
      <c r="X26" s="345">
        <v>-9339</v>
      </c>
      <c r="Y26" s="319"/>
      <c r="Z26" s="345">
        <v>-9670</v>
      </c>
      <c r="AA26" s="319"/>
      <c r="AB26" s="345">
        <v>-8753</v>
      </c>
      <c r="AC26" s="319"/>
      <c r="AD26" s="345">
        <v>-37486</v>
      </c>
      <c r="AE26" s="247"/>
      <c r="AF26" s="345">
        <v>-8465.9179999999997</v>
      </c>
      <c r="AG26" s="319"/>
      <c r="AH26" s="345">
        <v>-36227.917999999998</v>
      </c>
    </row>
    <row r="27" spans="1:34" ht="15" customHeight="1" x14ac:dyDescent="0.25">
      <c r="A27" s="8"/>
      <c r="B27" s="240"/>
      <c r="C27" s="318" t="s">
        <v>226</v>
      </c>
      <c r="D27" s="320">
        <v>36476</v>
      </c>
      <c r="E27" s="247"/>
      <c r="F27" s="320">
        <v>5140</v>
      </c>
      <c r="G27" s="247"/>
      <c r="H27" s="320">
        <v>4645.9433299999964</v>
      </c>
      <c r="I27" s="247"/>
      <c r="J27" s="320">
        <v>153</v>
      </c>
      <c r="K27" s="247"/>
      <c r="L27" s="320">
        <v>2473</v>
      </c>
      <c r="M27" s="319"/>
      <c r="N27" s="320">
        <v>-877</v>
      </c>
      <c r="O27" s="319"/>
      <c r="P27" s="320">
        <v>5302</v>
      </c>
      <c r="Q27" s="319"/>
      <c r="R27" s="320">
        <v>-210</v>
      </c>
      <c r="S27" s="319"/>
      <c r="T27" s="341">
        <v>6688</v>
      </c>
      <c r="U27" s="247"/>
      <c r="V27" s="341">
        <v>-816</v>
      </c>
      <c r="W27" s="319"/>
      <c r="X27" s="341">
        <v>-1852</v>
      </c>
      <c r="Y27" s="319"/>
      <c r="Z27" s="341">
        <v>5080</v>
      </c>
      <c r="AA27" s="319"/>
      <c r="AB27" s="341">
        <v>695</v>
      </c>
      <c r="AC27" s="319"/>
      <c r="AD27" s="341">
        <v>3107</v>
      </c>
      <c r="AE27" s="247"/>
      <c r="AF27" s="341">
        <v>-3028.3289999999997</v>
      </c>
      <c r="AG27" s="319"/>
      <c r="AH27" s="341">
        <v>894.67100000000028</v>
      </c>
    </row>
    <row r="28" spans="1:34" ht="8.15" customHeight="1" x14ac:dyDescent="0.25">
      <c r="A28" s="7"/>
      <c r="B28" s="236"/>
      <c r="C28" s="237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305"/>
      <c r="U28" s="238"/>
      <c r="V28" s="305"/>
      <c r="W28" s="238"/>
      <c r="X28" s="305"/>
      <c r="Y28" s="238"/>
      <c r="Z28" s="305"/>
      <c r="AA28" s="238"/>
      <c r="AB28" s="305"/>
      <c r="AC28" s="238"/>
      <c r="AD28" s="305"/>
      <c r="AE28" s="238"/>
      <c r="AF28" s="305"/>
      <c r="AG28" s="238"/>
      <c r="AH28" s="305"/>
    </row>
    <row r="29" spans="1:34" ht="15" customHeight="1" x14ac:dyDescent="0.25">
      <c r="A29" s="7"/>
      <c r="B29" s="236"/>
      <c r="C29" s="237" t="s">
        <v>19</v>
      </c>
      <c r="D29" s="346">
        <v>-32063</v>
      </c>
      <c r="E29" s="249"/>
      <c r="F29" s="346">
        <v>-72880</v>
      </c>
      <c r="G29" s="249"/>
      <c r="H29" s="346">
        <v>-70225.500790344449</v>
      </c>
      <c r="I29" s="249"/>
      <c r="J29" s="346">
        <v>-92672</v>
      </c>
      <c r="K29" s="249"/>
      <c r="L29" s="346">
        <v>-20882</v>
      </c>
      <c r="M29" s="342"/>
      <c r="N29" s="346">
        <v>-27113</v>
      </c>
      <c r="O29" s="342"/>
      <c r="P29" s="346">
        <v>-19166</v>
      </c>
      <c r="Q29" s="342"/>
      <c r="R29" s="346">
        <v>-22548</v>
      </c>
      <c r="S29" s="342"/>
      <c r="T29" s="347">
        <v>-89709</v>
      </c>
      <c r="U29" s="249"/>
      <c r="V29" s="347">
        <v>-26920</v>
      </c>
      <c r="W29" s="342"/>
      <c r="X29" s="347">
        <v>-28328</v>
      </c>
      <c r="Y29" s="342"/>
      <c r="Z29" s="347">
        <v>-20443</v>
      </c>
      <c r="AA29" s="342"/>
      <c r="AB29" s="347">
        <v>-25405</v>
      </c>
      <c r="AC29" s="342"/>
      <c r="AD29" s="347">
        <v>-101096</v>
      </c>
      <c r="AE29" s="249"/>
      <c r="AF29" s="347">
        <v>-26369.848999999995</v>
      </c>
      <c r="AG29" s="342"/>
      <c r="AH29" s="347">
        <v>-100545.84899999999</v>
      </c>
    </row>
    <row r="30" spans="1:34" ht="8.15" customHeight="1" x14ac:dyDescent="0.25">
      <c r="A30" s="7"/>
      <c r="B30" s="236"/>
      <c r="C30" s="237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305"/>
      <c r="U30" s="238"/>
      <c r="V30" s="305"/>
      <c r="W30" s="238"/>
      <c r="X30" s="305"/>
      <c r="Y30" s="238"/>
      <c r="Z30" s="305"/>
      <c r="AA30" s="238"/>
      <c r="AB30" s="305"/>
      <c r="AC30" s="238"/>
      <c r="AD30" s="305"/>
      <c r="AE30" s="238"/>
      <c r="AF30" s="305"/>
      <c r="AG30" s="238"/>
      <c r="AH30" s="305"/>
    </row>
    <row r="31" spans="1:34" ht="15" customHeight="1" x14ac:dyDescent="0.25">
      <c r="A31" s="6"/>
      <c r="B31" s="387" t="s">
        <v>227</v>
      </c>
      <c r="C31" s="387"/>
      <c r="D31" s="342">
        <v>40369</v>
      </c>
      <c r="E31" s="249"/>
      <c r="F31" s="332">
        <v>-5844</v>
      </c>
      <c r="G31" s="249"/>
      <c r="H31" s="342">
        <v>14996</v>
      </c>
      <c r="I31" s="249"/>
      <c r="J31" s="342">
        <v>29937</v>
      </c>
      <c r="K31" s="249"/>
      <c r="L31" s="342">
        <v>-217</v>
      </c>
      <c r="M31" s="342"/>
      <c r="N31" s="342">
        <v>1039</v>
      </c>
      <c r="O31" s="342"/>
      <c r="P31" s="342">
        <v>14124</v>
      </c>
      <c r="Q31" s="342"/>
      <c r="R31" s="342">
        <v>12215</v>
      </c>
      <c r="S31" s="342"/>
      <c r="T31" s="344">
        <v>27161</v>
      </c>
      <c r="U31" s="249"/>
      <c r="V31" s="344">
        <v>1569</v>
      </c>
      <c r="W31" s="342"/>
      <c r="X31" s="344">
        <v>6564</v>
      </c>
      <c r="Y31" s="342"/>
      <c r="Z31" s="344">
        <v>18752</v>
      </c>
      <c r="AA31" s="342"/>
      <c r="AB31" s="344">
        <v>3291</v>
      </c>
      <c r="AC31" s="342"/>
      <c r="AD31" s="344">
        <v>30176</v>
      </c>
      <c r="AE31" s="249"/>
      <c r="AF31" s="344">
        <v>-11498.330000000002</v>
      </c>
      <c r="AG31" s="342"/>
      <c r="AH31" s="344">
        <v>17108.669999999998</v>
      </c>
    </row>
    <row r="32" spans="1:34" ht="8.15" customHeight="1" x14ac:dyDescent="0.25">
      <c r="A32" s="7"/>
      <c r="B32" s="236"/>
      <c r="C32" s="237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305"/>
      <c r="U32" s="238"/>
      <c r="V32" s="305"/>
      <c r="W32" s="238"/>
      <c r="X32" s="305"/>
      <c r="Y32" s="238"/>
      <c r="Z32" s="305"/>
      <c r="AA32" s="238"/>
      <c r="AB32" s="305"/>
      <c r="AC32" s="238"/>
      <c r="AD32" s="305"/>
      <c r="AE32" s="238"/>
      <c r="AF32" s="305"/>
      <c r="AG32" s="238"/>
      <c r="AH32" s="305"/>
    </row>
    <row r="33" spans="1:34" ht="15" customHeight="1" x14ac:dyDescent="0.25">
      <c r="A33" s="7"/>
      <c r="B33" s="236"/>
      <c r="C33" s="318" t="s">
        <v>228</v>
      </c>
      <c r="D33" s="319">
        <v>-27307</v>
      </c>
      <c r="E33" s="247"/>
      <c r="F33" s="319">
        <v>-27720</v>
      </c>
      <c r="G33" s="247"/>
      <c r="H33" s="319">
        <v>-20281</v>
      </c>
      <c r="I33" s="247"/>
      <c r="J33" s="319">
        <v>-25708</v>
      </c>
      <c r="K33" s="247"/>
      <c r="L33" s="319">
        <v>-10158</v>
      </c>
      <c r="M33" s="319"/>
      <c r="N33" s="319">
        <v>-10691</v>
      </c>
      <c r="O33" s="319"/>
      <c r="P33" s="319">
        <v>-7580</v>
      </c>
      <c r="Q33" s="319"/>
      <c r="R33" s="319">
        <v>-7587</v>
      </c>
      <c r="S33" s="319"/>
      <c r="T33" s="345">
        <v>-36016</v>
      </c>
      <c r="U33" s="247"/>
      <c r="V33" s="345">
        <v>-6713</v>
      </c>
      <c r="W33" s="319"/>
      <c r="X33" s="345">
        <v>-8965</v>
      </c>
      <c r="Y33" s="319"/>
      <c r="Z33" s="345">
        <v>-4003</v>
      </c>
      <c r="AA33" s="319"/>
      <c r="AB33" s="345">
        <v>-11421</v>
      </c>
      <c r="AC33" s="319"/>
      <c r="AD33" s="345">
        <v>-31102</v>
      </c>
      <c r="AE33" s="247"/>
      <c r="AF33" s="345">
        <v>-6488</v>
      </c>
      <c r="AG33" s="319"/>
      <c r="AH33" s="345">
        <v>-30857</v>
      </c>
    </row>
    <row r="34" spans="1:34" ht="15" customHeight="1" x14ac:dyDescent="0.25">
      <c r="A34" s="7"/>
      <c r="B34" s="236"/>
      <c r="C34" s="318" t="s">
        <v>229</v>
      </c>
      <c r="D34" s="319">
        <v>19026</v>
      </c>
      <c r="E34" s="247"/>
      <c r="F34" s="319">
        <v>18899</v>
      </c>
      <c r="G34" s="247"/>
      <c r="H34" s="319">
        <v>15067</v>
      </c>
      <c r="I34" s="247"/>
      <c r="J34" s="319">
        <v>16804</v>
      </c>
      <c r="K34" s="247"/>
      <c r="L34" s="319">
        <v>5899</v>
      </c>
      <c r="M34" s="319"/>
      <c r="N34" s="319">
        <v>5773</v>
      </c>
      <c r="O34" s="319"/>
      <c r="P34" s="319">
        <v>5674</v>
      </c>
      <c r="Q34" s="319"/>
      <c r="R34" s="319">
        <v>1631</v>
      </c>
      <c r="S34" s="319"/>
      <c r="T34" s="345">
        <v>18977</v>
      </c>
      <c r="U34" s="247"/>
      <c r="V34" s="345">
        <v>5821</v>
      </c>
      <c r="W34" s="319"/>
      <c r="X34" s="345">
        <v>3193</v>
      </c>
      <c r="Y34" s="319"/>
      <c r="Z34" s="345">
        <v>1800</v>
      </c>
      <c r="AA34" s="319"/>
      <c r="AB34" s="345">
        <v>5592</v>
      </c>
      <c r="AC34" s="319"/>
      <c r="AD34" s="345">
        <v>16406</v>
      </c>
      <c r="AE34" s="247"/>
      <c r="AF34" s="345">
        <v>3458</v>
      </c>
      <c r="AG34" s="319"/>
      <c r="AH34" s="345">
        <v>14023</v>
      </c>
    </row>
    <row r="35" spans="1:34" ht="8.15" customHeight="1" x14ac:dyDescent="0.25">
      <c r="A35" s="7"/>
      <c r="B35" s="236"/>
      <c r="C35" s="237"/>
      <c r="D35" s="237"/>
      <c r="E35" s="239"/>
      <c r="F35" s="237"/>
      <c r="G35" s="239"/>
      <c r="H35" s="237"/>
      <c r="I35" s="239"/>
      <c r="J35" s="237"/>
      <c r="K35" s="239"/>
      <c r="L35" s="237"/>
      <c r="M35" s="239"/>
      <c r="N35" s="237"/>
      <c r="O35" s="237"/>
      <c r="P35" s="237">
        <v>0</v>
      </c>
      <c r="Q35" s="237"/>
      <c r="R35" s="237"/>
      <c r="S35" s="237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</row>
    <row r="36" spans="1:34" ht="15" customHeight="1" x14ac:dyDescent="0.25">
      <c r="A36" s="7"/>
      <c r="B36" s="388" t="s">
        <v>230</v>
      </c>
      <c r="C36" s="388"/>
      <c r="D36" s="348">
        <v>32088</v>
      </c>
      <c r="E36" s="246"/>
      <c r="F36" s="348">
        <v>-14665</v>
      </c>
      <c r="G36" s="246"/>
      <c r="H36" s="348">
        <v>9782</v>
      </c>
      <c r="I36" s="246"/>
      <c r="J36" s="346">
        <v>21033</v>
      </c>
      <c r="K36" s="246"/>
      <c r="L36" s="346">
        <v>-4476</v>
      </c>
      <c r="M36" s="332"/>
      <c r="N36" s="348">
        <v>-3879</v>
      </c>
      <c r="O36" s="332"/>
      <c r="P36" s="348">
        <v>12218</v>
      </c>
      <c r="Q36" s="332"/>
      <c r="R36" s="348">
        <v>6259</v>
      </c>
      <c r="S36" s="332"/>
      <c r="T36" s="349">
        <v>10122</v>
      </c>
      <c r="U36" s="246"/>
      <c r="V36" s="349">
        <v>677</v>
      </c>
      <c r="W36" s="332"/>
      <c r="X36" s="349">
        <v>792</v>
      </c>
      <c r="Y36" s="332"/>
      <c r="Z36" s="349">
        <v>16549</v>
      </c>
      <c r="AA36" s="332"/>
      <c r="AB36" s="349">
        <v>-2538</v>
      </c>
      <c r="AC36" s="332"/>
      <c r="AD36" s="349">
        <v>15480</v>
      </c>
      <c r="AE36" s="246"/>
      <c r="AF36" s="349">
        <v>-14528.330000000002</v>
      </c>
      <c r="AG36" s="332"/>
      <c r="AH36" s="349">
        <v>274.66999999999825</v>
      </c>
    </row>
    <row r="37" spans="1:34" ht="8.15" customHeight="1" x14ac:dyDescent="0.25">
      <c r="A37" s="7"/>
      <c r="B37" s="236"/>
      <c r="C37" s="237"/>
      <c r="D37" s="237"/>
      <c r="E37" s="239"/>
      <c r="F37" s="237"/>
      <c r="G37" s="239"/>
      <c r="H37" s="237"/>
      <c r="I37" s="239"/>
      <c r="J37" s="306"/>
      <c r="K37" s="239"/>
      <c r="L37" s="306"/>
      <c r="M37" s="239"/>
      <c r="N37" s="237"/>
      <c r="O37" s="237"/>
      <c r="P37" s="237"/>
      <c r="Q37" s="237"/>
      <c r="R37" s="237"/>
      <c r="S37" s="237"/>
      <c r="T37" s="306"/>
      <c r="U37" s="239"/>
      <c r="V37" s="306"/>
      <c r="W37" s="237"/>
      <c r="X37" s="306"/>
      <c r="Y37" s="237"/>
      <c r="Z37" s="306"/>
      <c r="AA37" s="237"/>
      <c r="AB37" s="306"/>
      <c r="AC37" s="237"/>
      <c r="AD37" s="306"/>
      <c r="AE37" s="239"/>
      <c r="AF37" s="306"/>
      <c r="AG37" s="237"/>
      <c r="AH37" s="306"/>
    </row>
    <row r="38" spans="1:34" ht="15" customHeight="1" x14ac:dyDescent="0.25">
      <c r="A38" s="7"/>
      <c r="B38" s="236"/>
      <c r="C38" s="318" t="s">
        <v>231</v>
      </c>
      <c r="D38" s="350"/>
      <c r="E38" s="250"/>
      <c r="F38" s="350"/>
      <c r="G38" s="250"/>
      <c r="H38" s="350"/>
      <c r="I38" s="250"/>
      <c r="J38" s="351"/>
      <c r="K38" s="250"/>
      <c r="L38" s="351"/>
      <c r="M38" s="350"/>
      <c r="N38" s="350"/>
      <c r="O38" s="319"/>
      <c r="P38" s="350"/>
      <c r="Q38" s="319"/>
      <c r="R38" s="351"/>
      <c r="S38" s="319"/>
      <c r="T38" s="351"/>
      <c r="U38" s="250"/>
      <c r="V38" s="351"/>
      <c r="W38" s="319"/>
      <c r="X38" s="351"/>
      <c r="Y38" s="319"/>
      <c r="Z38" s="351"/>
      <c r="AA38" s="319"/>
      <c r="AB38" s="351"/>
      <c r="AC38" s="319"/>
      <c r="AD38" s="351"/>
      <c r="AE38" s="250"/>
      <c r="AF38" s="351"/>
      <c r="AG38" s="319"/>
      <c r="AH38" s="351">
        <v>0</v>
      </c>
    </row>
    <row r="39" spans="1:34" ht="15" customHeight="1" x14ac:dyDescent="0.25">
      <c r="A39" s="7"/>
      <c r="B39" s="236"/>
      <c r="C39" s="318" t="s">
        <v>232</v>
      </c>
      <c r="D39" s="350">
        <v>-679</v>
      </c>
      <c r="E39" s="250"/>
      <c r="F39" s="319">
        <v>-912</v>
      </c>
      <c r="G39" s="250"/>
      <c r="H39" s="350">
        <v>-912</v>
      </c>
      <c r="I39" s="250"/>
      <c r="J39" s="319">
        <v>-8764</v>
      </c>
      <c r="K39" s="250"/>
      <c r="L39" s="319">
        <v>-1</v>
      </c>
      <c r="M39" s="350"/>
      <c r="N39" s="350">
        <v>92</v>
      </c>
      <c r="O39" s="319"/>
      <c r="P39" s="350">
        <v>0</v>
      </c>
      <c r="Q39" s="319"/>
      <c r="R39" s="350">
        <v>-459</v>
      </c>
      <c r="S39" s="319"/>
      <c r="T39" s="351">
        <v>-368</v>
      </c>
      <c r="U39" s="250"/>
      <c r="V39" s="351">
        <v>0</v>
      </c>
      <c r="W39" s="319"/>
      <c r="X39" s="351">
        <v>15</v>
      </c>
      <c r="Y39" s="319"/>
      <c r="Z39" s="351">
        <v>-1009</v>
      </c>
      <c r="AA39" s="319"/>
      <c r="AB39" s="351">
        <v>927</v>
      </c>
      <c r="AC39" s="319"/>
      <c r="AD39" s="351">
        <v>-67</v>
      </c>
      <c r="AE39" s="250"/>
      <c r="AF39" s="351">
        <v>-13.893000000000001</v>
      </c>
      <c r="AG39" s="319"/>
      <c r="AH39" s="351">
        <v>-80.893000000000029</v>
      </c>
    </row>
    <row r="40" spans="1:34" ht="15" customHeight="1" x14ac:dyDescent="0.25">
      <c r="A40" s="7"/>
      <c r="B40" s="236"/>
      <c r="C40" s="318" t="s">
        <v>233</v>
      </c>
      <c r="D40" s="320">
        <v>1906</v>
      </c>
      <c r="E40" s="247"/>
      <c r="F40" s="320">
        <v>2611</v>
      </c>
      <c r="G40" s="247"/>
      <c r="H40" s="320">
        <v>0</v>
      </c>
      <c r="I40" s="247"/>
      <c r="J40" s="320">
        <v>0</v>
      </c>
      <c r="K40" s="247"/>
      <c r="L40" s="320"/>
      <c r="M40" s="319"/>
      <c r="N40" s="320"/>
      <c r="O40" s="319"/>
      <c r="P40" s="320">
        <v>0</v>
      </c>
      <c r="Q40" s="319"/>
      <c r="R40" s="320">
        <v>0</v>
      </c>
      <c r="S40" s="319"/>
      <c r="T40" s="341">
        <v>0</v>
      </c>
      <c r="U40" s="247"/>
      <c r="V40" s="341">
        <v>0</v>
      </c>
      <c r="W40" s="319"/>
      <c r="X40" s="341">
        <v>0</v>
      </c>
      <c r="Y40" s="319"/>
      <c r="Z40" s="341">
        <v>0</v>
      </c>
      <c r="AA40" s="319"/>
      <c r="AB40" s="341">
        <v>0</v>
      </c>
      <c r="AC40" s="319"/>
      <c r="AD40" s="341">
        <v>0</v>
      </c>
      <c r="AE40" s="247"/>
      <c r="AF40" s="341"/>
      <c r="AG40" s="319"/>
      <c r="AH40" s="341">
        <v>0</v>
      </c>
    </row>
    <row r="41" spans="1:34" ht="8.15" customHeight="1" x14ac:dyDescent="0.25">
      <c r="A41" s="7"/>
      <c r="B41" s="236"/>
      <c r="C41" s="237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305"/>
      <c r="U41" s="238"/>
      <c r="V41" s="305"/>
      <c r="W41" s="238"/>
      <c r="X41" s="305"/>
      <c r="Y41" s="238"/>
      <c r="Z41" s="305"/>
      <c r="AA41" s="238"/>
      <c r="AB41" s="305"/>
      <c r="AC41" s="238"/>
      <c r="AD41" s="305"/>
      <c r="AE41" s="238"/>
      <c r="AF41" s="305"/>
      <c r="AG41" s="238"/>
      <c r="AH41" s="305"/>
    </row>
    <row r="42" spans="1:34" ht="15" customHeight="1" x14ac:dyDescent="0.25">
      <c r="A42" s="7"/>
      <c r="B42" s="388" t="s">
        <v>235</v>
      </c>
      <c r="C42" s="388"/>
      <c r="D42" s="342">
        <v>33315</v>
      </c>
      <c r="E42" s="249"/>
      <c r="F42" s="332">
        <v>-12966</v>
      </c>
      <c r="G42" s="249"/>
      <c r="H42" s="332">
        <v>8870</v>
      </c>
      <c r="I42" s="249"/>
      <c r="J42" s="342">
        <v>12269</v>
      </c>
      <c r="K42" s="249"/>
      <c r="L42" s="342">
        <v>-4477</v>
      </c>
      <c r="M42" s="342"/>
      <c r="N42" s="342">
        <v>-3787</v>
      </c>
      <c r="O42" s="342"/>
      <c r="P42" s="342">
        <v>12218</v>
      </c>
      <c r="Q42" s="342"/>
      <c r="R42" s="342">
        <v>5800</v>
      </c>
      <c r="S42" s="342"/>
      <c r="T42" s="344">
        <v>9754</v>
      </c>
      <c r="U42" s="249"/>
      <c r="V42" s="344">
        <v>677</v>
      </c>
      <c r="W42" s="342"/>
      <c r="X42" s="344">
        <v>807</v>
      </c>
      <c r="Y42" s="342"/>
      <c r="Z42" s="344">
        <v>15540</v>
      </c>
      <c r="AA42" s="342"/>
      <c r="AB42" s="344">
        <v>-1611</v>
      </c>
      <c r="AC42" s="342"/>
      <c r="AD42" s="344">
        <v>15413</v>
      </c>
      <c r="AE42" s="249"/>
      <c r="AF42" s="344">
        <v>-14542</v>
      </c>
      <c r="AG42" s="342"/>
      <c r="AH42" s="344">
        <v>194</v>
      </c>
    </row>
    <row r="43" spans="1:34" ht="8.15" customHeight="1" x14ac:dyDescent="0.25">
      <c r="A43" s="7"/>
      <c r="B43" s="236"/>
      <c r="C43" s="237"/>
      <c r="D43" s="238"/>
      <c r="E43" s="238"/>
      <c r="F43" s="238"/>
      <c r="G43" s="238"/>
      <c r="H43" s="238"/>
      <c r="I43" s="238"/>
      <c r="J43" s="305"/>
      <c r="K43" s="238"/>
      <c r="L43" s="305"/>
      <c r="M43" s="238"/>
      <c r="N43" s="238"/>
      <c r="O43" s="238"/>
      <c r="P43" s="238"/>
      <c r="Q43" s="238"/>
      <c r="R43" s="238"/>
      <c r="S43" s="238"/>
      <c r="T43" s="305"/>
      <c r="U43" s="238"/>
      <c r="V43" s="305"/>
      <c r="W43" s="238"/>
      <c r="X43" s="305"/>
      <c r="Y43" s="238"/>
      <c r="Z43" s="305"/>
      <c r="AA43" s="238"/>
      <c r="AB43" s="305"/>
      <c r="AC43" s="238"/>
      <c r="AD43" s="305"/>
      <c r="AE43" s="238"/>
      <c r="AF43" s="305"/>
      <c r="AG43" s="238"/>
      <c r="AH43" s="305"/>
    </row>
    <row r="44" spans="1:34" ht="15" customHeight="1" x14ac:dyDescent="0.25">
      <c r="A44" s="7"/>
      <c r="B44" s="388" t="s">
        <v>236</v>
      </c>
      <c r="C44" s="388"/>
      <c r="D44" s="238"/>
      <c r="E44" s="238"/>
      <c r="F44" s="238"/>
      <c r="G44" s="238"/>
      <c r="H44" s="238"/>
      <c r="I44" s="238"/>
      <c r="J44" s="305"/>
      <c r="K44" s="238"/>
      <c r="L44" s="305"/>
      <c r="M44" s="238"/>
      <c r="N44" s="238"/>
      <c r="O44" s="238"/>
      <c r="P44" s="238"/>
      <c r="Q44" s="238"/>
      <c r="R44" s="238"/>
      <c r="S44" s="238"/>
      <c r="T44" s="305"/>
      <c r="U44" s="238"/>
      <c r="V44" s="305"/>
      <c r="W44" s="238"/>
      <c r="X44" s="305"/>
      <c r="Y44" s="238"/>
      <c r="Z44" s="305"/>
      <c r="AA44" s="238"/>
      <c r="AB44" s="305"/>
      <c r="AC44" s="238"/>
      <c r="AD44" s="305"/>
      <c r="AE44" s="238"/>
      <c r="AF44" s="305"/>
      <c r="AG44" s="238"/>
      <c r="AH44" s="305"/>
    </row>
    <row r="45" spans="1:34" ht="8.15" customHeight="1" x14ac:dyDescent="0.25">
      <c r="A45" s="7"/>
      <c r="B45" s="236"/>
      <c r="C45" s="237"/>
      <c r="D45" s="238"/>
      <c r="E45" s="238"/>
      <c r="F45" s="238"/>
      <c r="G45" s="238"/>
      <c r="H45" s="238"/>
      <c r="I45" s="238"/>
      <c r="J45" s="305"/>
      <c r="K45" s="238"/>
      <c r="L45" s="305"/>
      <c r="M45" s="238"/>
      <c r="N45" s="238"/>
      <c r="O45" s="238"/>
      <c r="P45" s="238"/>
      <c r="Q45" s="238"/>
      <c r="R45" s="238"/>
      <c r="S45" s="238"/>
      <c r="T45" s="305"/>
      <c r="U45" s="238"/>
      <c r="V45" s="305"/>
      <c r="W45" s="238"/>
      <c r="X45" s="305"/>
      <c r="Y45" s="238"/>
      <c r="Z45" s="305"/>
      <c r="AA45" s="238"/>
      <c r="AB45" s="305"/>
      <c r="AC45" s="238"/>
      <c r="AD45" s="305"/>
      <c r="AE45" s="238"/>
      <c r="AF45" s="305"/>
      <c r="AG45" s="238"/>
      <c r="AH45" s="305"/>
    </row>
    <row r="46" spans="1:34" ht="15" customHeight="1" x14ac:dyDescent="0.25">
      <c r="A46" s="7"/>
      <c r="B46" s="236"/>
      <c r="C46" s="318" t="s">
        <v>237</v>
      </c>
      <c r="D46" s="352">
        <v>0</v>
      </c>
      <c r="E46" s="250"/>
      <c r="F46" s="352">
        <v>24669</v>
      </c>
      <c r="G46" s="250"/>
      <c r="H46" s="352">
        <v>7423</v>
      </c>
      <c r="I46" s="250"/>
      <c r="J46" s="353">
        <v>13281</v>
      </c>
      <c r="K46" s="250"/>
      <c r="L46" s="353">
        <v>0</v>
      </c>
      <c r="M46" s="350"/>
      <c r="N46" s="352">
        <v>0</v>
      </c>
      <c r="O46" s="319"/>
      <c r="P46" s="352">
        <v>0</v>
      </c>
      <c r="Q46" s="319"/>
      <c r="R46" s="352">
        <v>0</v>
      </c>
      <c r="S46" s="319"/>
      <c r="T46" s="353">
        <v>0</v>
      </c>
      <c r="U46" s="250"/>
      <c r="V46" s="353">
        <v>0</v>
      </c>
      <c r="W46" s="319"/>
      <c r="X46" s="353">
        <v>0</v>
      </c>
      <c r="Y46" s="319"/>
      <c r="Z46" s="353">
        <v>0</v>
      </c>
      <c r="AA46" s="319"/>
      <c r="AB46" s="353">
        <v>0</v>
      </c>
      <c r="AC46" s="319"/>
      <c r="AD46" s="353">
        <v>0</v>
      </c>
      <c r="AE46" s="250"/>
      <c r="AF46" s="353"/>
      <c r="AG46" s="319"/>
      <c r="AH46" s="353"/>
    </row>
    <row r="47" spans="1:34" ht="8.15" customHeight="1" x14ac:dyDescent="0.25">
      <c r="A47" s="7"/>
      <c r="B47" s="302"/>
      <c r="C47" s="237"/>
      <c r="D47" s="238"/>
      <c r="E47" s="238"/>
      <c r="F47" s="238"/>
      <c r="G47" s="238"/>
      <c r="H47" s="238"/>
      <c r="I47" s="238"/>
      <c r="J47" s="305"/>
      <c r="K47" s="238"/>
      <c r="L47" s="305"/>
      <c r="M47" s="238"/>
      <c r="N47" s="238"/>
      <c r="O47" s="238"/>
      <c r="P47" s="238"/>
      <c r="Q47" s="238"/>
      <c r="R47" s="238"/>
      <c r="S47" s="238"/>
      <c r="T47" s="305"/>
      <c r="U47" s="238"/>
      <c r="V47" s="305"/>
      <c r="W47" s="238"/>
      <c r="X47" s="305"/>
      <c r="Y47" s="238"/>
      <c r="Z47" s="305"/>
      <c r="AA47" s="238"/>
      <c r="AB47" s="305"/>
      <c r="AC47" s="238"/>
      <c r="AD47" s="305"/>
      <c r="AE47" s="238"/>
      <c r="AF47" s="305"/>
      <c r="AG47" s="238"/>
      <c r="AH47" s="305"/>
    </row>
    <row r="48" spans="1:34" ht="15" customHeight="1" x14ac:dyDescent="0.25">
      <c r="A48" s="7"/>
      <c r="B48" s="388" t="s">
        <v>237</v>
      </c>
      <c r="C48" s="388"/>
      <c r="D48" s="346">
        <v>0</v>
      </c>
      <c r="E48" s="354"/>
      <c r="F48" s="346">
        <v>24669</v>
      </c>
      <c r="G48" s="354"/>
      <c r="H48" s="355">
        <v>7423</v>
      </c>
      <c r="I48" s="354"/>
      <c r="J48" s="347">
        <v>13281</v>
      </c>
      <c r="K48" s="354"/>
      <c r="L48" s="347">
        <v>0</v>
      </c>
      <c r="M48" s="342"/>
      <c r="N48" s="347">
        <v>0</v>
      </c>
      <c r="O48" s="348"/>
      <c r="P48" s="355">
        <v>0</v>
      </c>
      <c r="Q48" s="348"/>
      <c r="R48" s="355">
        <v>0</v>
      </c>
      <c r="S48" s="348"/>
      <c r="T48" s="355">
        <v>0</v>
      </c>
      <c r="U48" s="354"/>
      <c r="V48" s="355">
        <v>0</v>
      </c>
      <c r="W48" s="348"/>
      <c r="X48" s="355">
        <v>0</v>
      </c>
      <c r="Y48" s="348"/>
      <c r="Z48" s="355">
        <v>0</v>
      </c>
      <c r="AA48" s="348"/>
      <c r="AB48" s="355">
        <v>0</v>
      </c>
      <c r="AC48" s="348"/>
      <c r="AD48" s="355">
        <v>0</v>
      </c>
      <c r="AE48" s="354"/>
      <c r="AF48" s="355"/>
      <c r="AG48" s="348"/>
      <c r="AH48" s="355"/>
    </row>
    <row r="49" spans="1:34" ht="8.15" customHeight="1" x14ac:dyDescent="0.25">
      <c r="A49" s="7"/>
      <c r="B49" s="236"/>
      <c r="C49" s="237"/>
      <c r="D49" s="238"/>
      <c r="E49" s="238"/>
      <c r="F49" s="238"/>
      <c r="G49" s="238"/>
      <c r="H49" s="238"/>
      <c r="I49" s="238"/>
      <c r="J49" s="305"/>
      <c r="K49" s="238"/>
      <c r="L49" s="305"/>
      <c r="M49" s="238"/>
      <c r="N49" s="238"/>
      <c r="O49" s="238"/>
      <c r="P49" s="238"/>
      <c r="Q49" s="238"/>
      <c r="R49" s="238"/>
      <c r="S49" s="238"/>
      <c r="T49" s="305"/>
      <c r="U49" s="238"/>
      <c r="V49" s="305"/>
      <c r="W49" s="238"/>
      <c r="X49" s="305"/>
      <c r="Y49" s="238"/>
      <c r="Z49" s="305"/>
      <c r="AA49" s="238"/>
      <c r="AB49" s="305"/>
      <c r="AC49" s="238"/>
      <c r="AD49" s="305"/>
      <c r="AE49" s="238"/>
      <c r="AF49" s="305"/>
      <c r="AG49" s="238"/>
      <c r="AH49" s="305"/>
    </row>
    <row r="50" spans="1:34" ht="15" customHeight="1" thickBot="1" x14ac:dyDescent="0.3">
      <c r="A50" s="7"/>
      <c r="B50" s="387" t="s">
        <v>234</v>
      </c>
      <c r="C50" s="387"/>
      <c r="D50" s="356">
        <v>33315</v>
      </c>
      <c r="E50" s="249"/>
      <c r="F50" s="356">
        <v>11703</v>
      </c>
      <c r="G50" s="249"/>
      <c r="H50" s="356">
        <v>16293</v>
      </c>
      <c r="I50" s="249"/>
      <c r="J50" s="357">
        <v>25550</v>
      </c>
      <c r="K50" s="249"/>
      <c r="L50" s="357">
        <v>-4477</v>
      </c>
      <c r="M50" s="342"/>
      <c r="N50" s="356">
        <v>-3787</v>
      </c>
      <c r="O50" s="332"/>
      <c r="P50" s="356">
        <v>12218</v>
      </c>
      <c r="Q50" s="332"/>
      <c r="R50" s="356">
        <v>5800</v>
      </c>
      <c r="S50" s="332"/>
      <c r="T50" s="357">
        <v>9754</v>
      </c>
      <c r="U50" s="249"/>
      <c r="V50" s="357">
        <v>677</v>
      </c>
      <c r="W50" s="342"/>
      <c r="X50" s="356">
        <v>807</v>
      </c>
      <c r="Y50" s="332"/>
      <c r="Z50" s="356">
        <v>15540</v>
      </c>
      <c r="AA50" s="332"/>
      <c r="AB50" s="356">
        <v>-1611</v>
      </c>
      <c r="AC50" s="332"/>
      <c r="AD50" s="357">
        <v>15413</v>
      </c>
      <c r="AE50" s="249"/>
      <c r="AF50" s="356">
        <v>-14542.223000000002</v>
      </c>
      <c r="AG50" s="332"/>
      <c r="AH50" s="357">
        <v>193.77699999999822</v>
      </c>
    </row>
    <row r="51" spans="1:34" ht="13" thickTop="1" x14ac:dyDescent="0.25">
      <c r="E51" s="255"/>
    </row>
    <row r="52" spans="1:34" x14ac:dyDescent="0.25">
      <c r="E52" s="255"/>
    </row>
  </sheetData>
  <mergeCells count="12">
    <mergeCell ref="B2:C2"/>
    <mergeCell ref="B12:C12"/>
    <mergeCell ref="B44:C44"/>
    <mergeCell ref="B48:C48"/>
    <mergeCell ref="D8:AH8"/>
    <mergeCell ref="B50:C50"/>
    <mergeCell ref="B16:C16"/>
    <mergeCell ref="B20:C20"/>
    <mergeCell ref="B22:C22"/>
    <mergeCell ref="B31:C31"/>
    <mergeCell ref="B36:C36"/>
    <mergeCell ref="B42:C42"/>
  </mergeCells>
  <pageMargins left="0.511811024" right="0.511811024" top="0.78740157499999996" bottom="0.78740157499999996" header="0.31496062000000002" footer="0.31496062000000002"/>
  <ignoredErrors>
    <ignoredError sqref="D10 F10 J10 T10 AD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E31"/>
  <sheetViews>
    <sheetView showGridLines="0" zoomScale="80" zoomScaleNormal="80" workbookViewId="0">
      <selection activeCell="N4" sqref="N4"/>
    </sheetView>
  </sheetViews>
  <sheetFormatPr defaultColWidth="9.1796875" defaultRowHeight="13" x14ac:dyDescent="0.3"/>
  <cols>
    <col min="1" max="1" width="1.7265625" style="223" customWidth="1"/>
    <col min="2" max="2" width="36.1796875" style="223" bestFit="1" customWidth="1"/>
    <col min="3" max="3" width="8.7265625" style="223" customWidth="1"/>
    <col min="4" max="4" width="1.1796875" style="223" customWidth="1"/>
    <col min="5" max="5" width="8.7265625" style="223" customWidth="1"/>
    <col min="6" max="6" width="1.1796875" style="223" customWidth="1"/>
    <col min="7" max="7" width="8.7265625" style="223" customWidth="1"/>
    <col min="8" max="8" width="1.1796875" style="223" customWidth="1"/>
    <col min="9" max="9" width="8.7265625" style="223" customWidth="1"/>
    <col min="10" max="10" width="1.1796875" style="223" customWidth="1"/>
    <col min="11" max="11" width="8.7265625" style="223" customWidth="1"/>
    <col min="12" max="12" width="1" style="223" customWidth="1"/>
    <col min="13" max="13" width="8.7265625" style="223" customWidth="1"/>
    <col min="14" max="14" width="1" style="223" customWidth="1"/>
    <col min="15" max="15" width="8.7265625" style="223" customWidth="1"/>
    <col min="16" max="16" width="1" style="223" customWidth="1"/>
    <col min="17" max="17" width="8.7265625" style="223" customWidth="1"/>
    <col min="18" max="18" width="1" style="223" customWidth="1"/>
    <col min="19" max="19" width="8.7265625" style="223" customWidth="1"/>
    <col min="20" max="20" width="1.1796875" style="223" customWidth="1"/>
    <col min="21" max="21" width="8.7265625" style="223" customWidth="1"/>
    <col min="22" max="22" width="1" style="223" customWidth="1"/>
    <col min="23" max="23" width="8.7265625" style="223" customWidth="1"/>
    <col min="24" max="24" width="1" style="223" customWidth="1"/>
    <col min="25" max="25" width="8.7265625" style="223" customWidth="1"/>
    <col min="26" max="26" width="1" style="223" customWidth="1"/>
    <col min="27" max="27" width="8.7265625" style="223" customWidth="1"/>
    <col min="28" max="28" width="1" style="223" customWidth="1"/>
    <col min="29" max="29" width="8.7265625" style="223" customWidth="1"/>
    <col min="30" max="30" width="1.1796875" style="223" customWidth="1"/>
    <col min="31" max="31" width="8.7265625" style="223" customWidth="1"/>
    <col min="32" max="32" width="1" style="223" customWidth="1"/>
    <col min="33" max="33" width="9.6328125" style="223" bestFit="1" customWidth="1"/>
    <col min="34" max="16384" width="9.1796875" style="223"/>
  </cols>
  <sheetData>
    <row r="2" spans="2:57" x14ac:dyDescent="0.3">
      <c r="B2" s="228" t="s">
        <v>24</v>
      </c>
    </row>
    <row r="3" spans="2:57" x14ac:dyDescent="0.3">
      <c r="B3" s="311"/>
    </row>
    <row r="4" spans="2:57" x14ac:dyDescent="0.3">
      <c r="B4" s="303" t="s">
        <v>332</v>
      </c>
    </row>
    <row r="5" spans="2:57" x14ac:dyDescent="0.3">
      <c r="B5" s="313" t="s">
        <v>216</v>
      </c>
      <c r="C5" s="232"/>
      <c r="D5" s="232"/>
      <c r="E5" s="232"/>
      <c r="F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</row>
    <row r="6" spans="2:57" x14ac:dyDescent="0.3">
      <c r="B6" s="313" t="s">
        <v>331</v>
      </c>
      <c r="C6" s="232"/>
      <c r="D6" s="232"/>
      <c r="E6" s="232"/>
      <c r="F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</row>
    <row r="7" spans="2:57" x14ac:dyDescent="0.3">
      <c r="B7" s="254"/>
      <c r="C7" s="232"/>
      <c r="D7" s="232"/>
      <c r="E7" s="232"/>
      <c r="F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</row>
    <row r="8" spans="2:57" x14ac:dyDescent="0.3">
      <c r="B8" s="232"/>
      <c r="C8" s="385" t="s">
        <v>369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</row>
    <row r="9" spans="2:57" x14ac:dyDescent="0.3">
      <c r="B9" s="232"/>
      <c r="C9" s="232"/>
      <c r="D9" s="232"/>
      <c r="E9" s="232"/>
      <c r="F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</row>
    <row r="10" spans="2:57" x14ac:dyDescent="0.3">
      <c r="B10" s="302"/>
      <c r="C10" s="358" t="s">
        <v>328</v>
      </c>
      <c r="D10" s="301"/>
      <c r="E10" s="359" t="s">
        <v>214</v>
      </c>
      <c r="F10" s="301"/>
      <c r="G10" s="325" t="s">
        <v>327</v>
      </c>
      <c r="H10" s="301"/>
      <c r="I10" s="325" t="s">
        <v>338</v>
      </c>
      <c r="J10" s="301"/>
      <c r="K10" s="360" t="s">
        <v>341</v>
      </c>
      <c r="L10" s="359"/>
      <c r="M10" s="360" t="s">
        <v>345</v>
      </c>
      <c r="N10" s="359"/>
      <c r="O10" s="360" t="s">
        <v>347</v>
      </c>
      <c r="P10" s="359"/>
      <c r="Q10" s="360" t="s">
        <v>349</v>
      </c>
      <c r="R10" s="359"/>
      <c r="S10" s="327" t="s">
        <v>340</v>
      </c>
      <c r="T10" s="301"/>
      <c r="U10" s="360" t="s">
        <v>353</v>
      </c>
      <c r="V10" s="359"/>
      <c r="W10" s="360" t="s">
        <v>359</v>
      </c>
      <c r="X10" s="359"/>
      <c r="Y10" s="360" t="s">
        <v>368</v>
      </c>
      <c r="Z10" s="359"/>
      <c r="AA10" s="360" t="s">
        <v>372</v>
      </c>
      <c r="AB10" s="359"/>
      <c r="AC10" s="327" t="s">
        <v>354</v>
      </c>
      <c r="AD10" s="301"/>
      <c r="AE10" s="360" t="s">
        <v>378</v>
      </c>
      <c r="AF10" s="359"/>
      <c r="AG10" s="327" t="s">
        <v>379</v>
      </c>
    </row>
    <row r="11" spans="2:57" ht="15" customHeight="1" x14ac:dyDescent="0.3">
      <c r="B11" s="361" t="s">
        <v>238</v>
      </c>
      <c r="C11" s="302"/>
      <c r="D11" s="302"/>
      <c r="E11" s="302"/>
      <c r="F11" s="302"/>
      <c r="G11" s="301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BA11" s="224"/>
      <c r="BE11" s="224"/>
    </row>
    <row r="12" spans="2:57" ht="15" customHeight="1" x14ac:dyDescent="0.3">
      <c r="B12" s="362" t="s">
        <v>241</v>
      </c>
      <c r="C12" s="363">
        <v>33315</v>
      </c>
      <c r="D12" s="243"/>
      <c r="E12" s="363">
        <v>11703</v>
      </c>
      <c r="F12" s="243"/>
      <c r="G12" s="364">
        <v>16293</v>
      </c>
      <c r="H12" s="243"/>
      <c r="I12" s="365">
        <v>25550</v>
      </c>
      <c r="J12" s="243"/>
      <c r="K12" s="365">
        <v>-4477</v>
      </c>
      <c r="L12" s="364"/>
      <c r="M12" s="365">
        <v>-3787</v>
      </c>
      <c r="N12" s="364"/>
      <c r="O12" s="365">
        <v>12218</v>
      </c>
      <c r="P12" s="364"/>
      <c r="Q12" s="365">
        <v>5800</v>
      </c>
      <c r="R12" s="364"/>
      <c r="S12" s="365">
        <v>9754</v>
      </c>
      <c r="T12" s="243"/>
      <c r="U12" s="365">
        <v>677</v>
      </c>
      <c r="V12" s="366"/>
      <c r="W12" s="365">
        <v>807</v>
      </c>
      <c r="X12" s="366"/>
      <c r="Y12" s="365">
        <v>15540</v>
      </c>
      <c r="Z12" s="366"/>
      <c r="AA12" s="365">
        <v>-1611</v>
      </c>
      <c r="AB12" s="366"/>
      <c r="AC12" s="365">
        <v>15413</v>
      </c>
      <c r="AD12" s="243"/>
      <c r="AE12" s="365">
        <v>-14542.223000000002</v>
      </c>
      <c r="AF12" s="366"/>
      <c r="AG12" s="365">
        <v>193.77699999999822</v>
      </c>
      <c r="BA12" s="224"/>
      <c r="BE12" s="224"/>
    </row>
    <row r="13" spans="2:57" ht="15" customHeight="1" x14ac:dyDescent="0.3">
      <c r="B13" s="367" t="s">
        <v>239</v>
      </c>
      <c r="C13" s="368">
        <v>7660</v>
      </c>
      <c r="D13" s="243"/>
      <c r="E13" s="368">
        <v>5268</v>
      </c>
      <c r="F13" s="243"/>
      <c r="G13" s="369">
        <v>11759</v>
      </c>
      <c r="H13" s="243"/>
      <c r="I13" s="370">
        <v>15301</v>
      </c>
      <c r="J13" s="243"/>
      <c r="K13" s="371">
        <v>3750</v>
      </c>
      <c r="L13" s="369"/>
      <c r="M13" s="371">
        <v>4185</v>
      </c>
      <c r="N13" s="369"/>
      <c r="O13" s="371">
        <v>4852</v>
      </c>
      <c r="P13" s="369"/>
      <c r="Q13" s="371">
        <v>4651</v>
      </c>
      <c r="R13" s="369"/>
      <c r="S13" s="371">
        <v>17438</v>
      </c>
      <c r="T13" s="243"/>
      <c r="U13" s="371">
        <v>6134</v>
      </c>
      <c r="V13" s="372"/>
      <c r="W13" s="371">
        <v>6298</v>
      </c>
      <c r="X13" s="372"/>
      <c r="Y13" s="371">
        <v>6660</v>
      </c>
      <c r="Z13" s="372"/>
      <c r="AA13" s="371">
        <v>6771</v>
      </c>
      <c r="AB13" s="372"/>
      <c r="AC13" s="371">
        <v>25863</v>
      </c>
      <c r="AD13" s="243"/>
      <c r="AE13" s="371">
        <v>5279</v>
      </c>
      <c r="AF13" s="372"/>
      <c r="AG13" s="371">
        <v>25008</v>
      </c>
      <c r="BA13" s="224"/>
      <c r="BE13" s="224"/>
    </row>
    <row r="14" spans="2:57" ht="15" customHeight="1" x14ac:dyDescent="0.3">
      <c r="B14" s="367" t="s">
        <v>240</v>
      </c>
      <c r="C14" s="368">
        <v>8281</v>
      </c>
      <c r="D14" s="243"/>
      <c r="E14" s="368">
        <v>8821</v>
      </c>
      <c r="F14" s="243"/>
      <c r="G14" s="369">
        <v>5214.2398381130006</v>
      </c>
      <c r="H14" s="243"/>
      <c r="I14" s="370">
        <v>8904</v>
      </c>
      <c r="J14" s="243"/>
      <c r="K14" s="370">
        <v>4259</v>
      </c>
      <c r="L14" s="369"/>
      <c r="M14" s="370">
        <v>4918</v>
      </c>
      <c r="N14" s="369"/>
      <c r="O14" s="370">
        <v>1906</v>
      </c>
      <c r="P14" s="369"/>
      <c r="Q14" s="370">
        <v>5956</v>
      </c>
      <c r="R14" s="369"/>
      <c r="S14" s="370">
        <v>17038</v>
      </c>
      <c r="T14" s="243"/>
      <c r="U14" s="370">
        <v>892</v>
      </c>
      <c r="V14" s="372"/>
      <c r="W14" s="370">
        <v>5772</v>
      </c>
      <c r="X14" s="372"/>
      <c r="Y14" s="370">
        <v>2203</v>
      </c>
      <c r="Z14" s="372"/>
      <c r="AA14" s="371">
        <v>5829</v>
      </c>
      <c r="AB14" s="372"/>
      <c r="AC14" s="371">
        <v>14696</v>
      </c>
      <c r="AD14" s="243"/>
      <c r="AE14" s="371">
        <v>3030</v>
      </c>
      <c r="AF14" s="372"/>
      <c r="AG14" s="371">
        <v>16834</v>
      </c>
      <c r="BA14" s="224"/>
      <c r="BE14" s="224"/>
    </row>
    <row r="15" spans="2:57" ht="15" customHeight="1" x14ac:dyDescent="0.3">
      <c r="B15" s="367" t="s">
        <v>231</v>
      </c>
      <c r="C15" s="368">
        <v>-1227</v>
      </c>
      <c r="D15" s="243"/>
      <c r="E15" s="368">
        <v>-1699</v>
      </c>
      <c r="F15" s="243"/>
      <c r="G15" s="369">
        <v>912</v>
      </c>
      <c r="H15" s="243"/>
      <c r="I15" s="370">
        <v>8764</v>
      </c>
      <c r="J15" s="243"/>
      <c r="K15" s="370">
        <v>-1</v>
      </c>
      <c r="L15" s="369"/>
      <c r="M15" s="370">
        <v>-93</v>
      </c>
      <c r="N15" s="369"/>
      <c r="O15" s="370">
        <v>0</v>
      </c>
      <c r="P15" s="369"/>
      <c r="Q15" s="370">
        <v>459</v>
      </c>
      <c r="R15" s="369"/>
      <c r="S15" s="370">
        <v>368</v>
      </c>
      <c r="T15" s="243"/>
      <c r="U15" s="370">
        <v>0</v>
      </c>
      <c r="V15" s="372"/>
      <c r="W15" s="370">
        <v>-15</v>
      </c>
      <c r="X15" s="372"/>
      <c r="Y15" s="370">
        <v>1009</v>
      </c>
      <c r="Z15" s="372"/>
      <c r="AA15" s="370">
        <v>-927</v>
      </c>
      <c r="AB15" s="372"/>
      <c r="AC15" s="370">
        <v>67</v>
      </c>
      <c r="AD15" s="243"/>
      <c r="AE15" s="370">
        <v>14</v>
      </c>
      <c r="AF15" s="372"/>
      <c r="AG15" s="370">
        <v>81</v>
      </c>
      <c r="BA15" s="226"/>
      <c r="BE15" s="226"/>
    </row>
    <row r="16" spans="2:57" ht="13.5" thickBot="1" x14ac:dyDescent="0.35">
      <c r="B16" s="362" t="s">
        <v>332</v>
      </c>
      <c r="C16" s="373">
        <v>48029</v>
      </c>
      <c r="D16" s="243"/>
      <c r="E16" s="373">
        <v>24093</v>
      </c>
      <c r="F16" s="243"/>
      <c r="G16" s="373">
        <v>34178.239838113004</v>
      </c>
      <c r="H16" s="243"/>
      <c r="I16" s="373">
        <v>58519</v>
      </c>
      <c r="J16" s="243"/>
      <c r="K16" s="373">
        <v>3531</v>
      </c>
      <c r="L16" s="374"/>
      <c r="M16" s="373">
        <v>5223</v>
      </c>
      <c r="N16" s="374"/>
      <c r="O16" s="373">
        <v>18976</v>
      </c>
      <c r="P16" s="374"/>
      <c r="Q16" s="373">
        <v>16866</v>
      </c>
      <c r="R16" s="374"/>
      <c r="S16" s="373">
        <v>44598</v>
      </c>
      <c r="T16" s="243"/>
      <c r="U16" s="373">
        <v>7703</v>
      </c>
      <c r="V16" s="375"/>
      <c r="W16" s="373">
        <v>12862</v>
      </c>
      <c r="X16" s="375"/>
      <c r="Y16" s="373">
        <v>25412</v>
      </c>
      <c r="Z16" s="375"/>
      <c r="AA16" s="373">
        <v>10062</v>
      </c>
      <c r="AB16" s="375"/>
      <c r="AC16" s="373">
        <v>56039</v>
      </c>
      <c r="AD16" s="243"/>
      <c r="AE16" s="373">
        <v>-6219.2230000000018</v>
      </c>
      <c r="AF16" s="375"/>
      <c r="AG16" s="373">
        <v>42116.777000000002</v>
      </c>
      <c r="BA16" s="225"/>
      <c r="BE16" s="227"/>
    </row>
    <row r="17" spans="2:57" ht="15" customHeight="1" thickTop="1" x14ac:dyDescent="0.3">
      <c r="B17" s="302"/>
      <c r="C17" s="232"/>
      <c r="D17" s="243"/>
      <c r="E17" s="232"/>
      <c r="F17" s="243"/>
      <c r="G17" s="301"/>
      <c r="H17" s="243"/>
      <c r="I17" s="304"/>
      <c r="J17" s="243"/>
      <c r="K17" s="310"/>
      <c r="L17" s="301"/>
      <c r="M17" s="310"/>
      <c r="N17" s="301"/>
      <c r="O17" s="310"/>
      <c r="P17" s="301"/>
      <c r="Q17" s="310"/>
      <c r="R17" s="301"/>
      <c r="S17" s="310"/>
      <c r="T17" s="243"/>
      <c r="U17" s="310"/>
      <c r="V17" s="301"/>
      <c r="W17" s="310"/>
      <c r="X17" s="301"/>
      <c r="Y17" s="310"/>
      <c r="Z17" s="301"/>
      <c r="AA17" s="310"/>
      <c r="AB17" s="301"/>
      <c r="AC17" s="310"/>
      <c r="AD17" s="243"/>
      <c r="AE17" s="310"/>
      <c r="AF17" s="301"/>
      <c r="AG17" s="310"/>
      <c r="BA17" s="225"/>
      <c r="BE17" s="227"/>
    </row>
    <row r="18" spans="2:57" ht="15" customHeight="1" x14ac:dyDescent="0.3">
      <c r="B18" s="362" t="s">
        <v>366</v>
      </c>
      <c r="C18" s="376">
        <v>0.20899999999999999</v>
      </c>
      <c r="D18" s="243"/>
      <c r="E18" s="376">
        <v>0.109</v>
      </c>
      <c r="F18" s="243"/>
      <c r="G18" s="376">
        <v>0.13800000000000001</v>
      </c>
      <c r="H18" s="243"/>
      <c r="I18" s="376">
        <v>0.17024204340489904</v>
      </c>
      <c r="J18" s="243"/>
      <c r="K18" s="376">
        <v>4.8558901548991847E-2</v>
      </c>
      <c r="L18" s="376"/>
      <c r="M18" s="376">
        <v>6.1537011732554305E-2</v>
      </c>
      <c r="N18" s="376"/>
      <c r="O18" s="376">
        <v>0.18406145728253279</v>
      </c>
      <c r="P18" s="376"/>
      <c r="Q18" s="376">
        <v>0.16065917317584302</v>
      </c>
      <c r="R18" s="376"/>
      <c r="S18" s="376">
        <v>0.122</v>
      </c>
      <c r="T18" s="243"/>
      <c r="U18" s="376">
        <v>9.7304330251124255E-2</v>
      </c>
      <c r="V18" s="376" t="e">
        <v>#DIV/0!</v>
      </c>
      <c r="W18" s="376">
        <v>0.13273066881314305</v>
      </c>
      <c r="X18" s="376"/>
      <c r="Y18" s="376">
        <v>0.24545068191477032</v>
      </c>
      <c r="Z18" s="376"/>
      <c r="AA18" s="376">
        <v>0.11294450431034483</v>
      </c>
      <c r="AB18" s="376"/>
      <c r="AC18" s="376">
        <v>0.15199613764521125</v>
      </c>
      <c r="AD18" s="243"/>
      <c r="AE18" s="376">
        <v>-0.107</v>
      </c>
      <c r="AF18" s="376"/>
      <c r="AG18" s="376">
        <v>0.121</v>
      </c>
      <c r="BA18" s="225"/>
      <c r="BE18" s="227"/>
    </row>
    <row r="19" spans="2:57" ht="15" customHeight="1" x14ac:dyDescent="0.3">
      <c r="B19" s="302"/>
      <c r="C19" s="232"/>
      <c r="D19" s="243"/>
      <c r="E19" s="232"/>
      <c r="F19" s="243"/>
      <c r="G19" s="301"/>
      <c r="H19" s="243"/>
      <c r="I19" s="304"/>
      <c r="J19" s="243"/>
      <c r="K19" s="310"/>
      <c r="L19" s="301"/>
      <c r="M19" s="310"/>
      <c r="N19" s="301"/>
      <c r="O19" s="310"/>
      <c r="P19" s="301"/>
      <c r="Q19" s="310"/>
      <c r="R19" s="301"/>
      <c r="S19" s="310"/>
      <c r="T19" s="243"/>
      <c r="U19" s="310"/>
      <c r="V19" s="301"/>
      <c r="W19" s="310"/>
      <c r="X19" s="301"/>
      <c r="Y19" s="310"/>
      <c r="Z19" s="301"/>
      <c r="AA19" s="302"/>
      <c r="AB19" s="302"/>
      <c r="AC19" s="302"/>
      <c r="AD19" s="243"/>
      <c r="AE19" s="302"/>
      <c r="AF19" s="302"/>
      <c r="AG19" s="302"/>
      <c r="BA19" s="225"/>
      <c r="BE19" s="227"/>
    </row>
    <row r="20" spans="2:57" ht="15" customHeight="1" x14ac:dyDescent="0.3">
      <c r="B20" s="302"/>
      <c r="C20" s="302"/>
      <c r="D20" s="301"/>
      <c r="E20" s="302"/>
      <c r="F20" s="301"/>
      <c r="G20" s="301"/>
      <c r="H20" s="301"/>
      <c r="I20" s="302"/>
      <c r="J20" s="301"/>
      <c r="K20" s="302"/>
      <c r="L20" s="301"/>
      <c r="M20" s="302"/>
      <c r="N20" s="301"/>
      <c r="O20" s="302"/>
      <c r="P20" s="301"/>
      <c r="Q20" s="302"/>
      <c r="R20" s="301"/>
      <c r="S20" s="302"/>
      <c r="T20" s="301"/>
      <c r="U20" s="302"/>
      <c r="V20" s="301"/>
      <c r="W20" s="302"/>
      <c r="X20" s="301"/>
      <c r="Y20" s="302"/>
      <c r="Z20" s="301"/>
      <c r="AA20" s="302"/>
      <c r="AB20" s="301"/>
      <c r="AC20" s="302"/>
      <c r="AD20" s="301"/>
      <c r="AE20" s="302"/>
      <c r="AF20" s="301"/>
      <c r="AG20" s="302"/>
      <c r="BA20" s="227"/>
      <c r="BE20" s="225"/>
    </row>
    <row r="21" spans="2:57" ht="15" customHeight="1" x14ac:dyDescent="0.3">
      <c r="B21" s="302"/>
      <c r="C21" s="302"/>
      <c r="D21" s="302"/>
      <c r="E21" s="302"/>
      <c r="F21" s="302"/>
      <c r="G21" s="301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BE21" s="225"/>
    </row>
    <row r="22" spans="2:57" x14ac:dyDescent="0.3">
      <c r="B22" s="302"/>
      <c r="C22" s="377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</row>
    <row r="23" spans="2:57" x14ac:dyDescent="0.3"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</row>
    <row r="24" spans="2:57" x14ac:dyDescent="0.3"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</row>
    <row r="25" spans="2:57" x14ac:dyDescent="0.3"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</row>
    <row r="26" spans="2:57" x14ac:dyDescent="0.3"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</row>
    <row r="27" spans="2:57" x14ac:dyDescent="0.3"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</row>
    <row r="28" spans="2:57" x14ac:dyDescent="0.3"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</row>
    <row r="29" spans="2:57" x14ac:dyDescent="0.3"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</row>
    <row r="30" spans="2:57" x14ac:dyDescent="0.3"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</row>
    <row r="31" spans="2:57" x14ac:dyDescent="0.3"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</row>
  </sheetData>
  <mergeCells count="1">
    <mergeCell ref="C8:AG8"/>
  </mergeCells>
  <pageMargins left="0.511811024" right="0.511811024" top="0.78740157499999996" bottom="0.78740157499999996" header="0.31496062000000002" footer="0.31496062000000002"/>
  <ignoredErrors>
    <ignoredError sqref="C10 E10 G10 I10 S10 A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25"/>
  <sheetViews>
    <sheetView showGridLines="0" workbookViewId="0">
      <selection activeCell="B3" sqref="B3:D3"/>
    </sheetView>
  </sheetViews>
  <sheetFormatPr defaultRowHeight="13" x14ac:dyDescent="0.3"/>
  <cols>
    <col min="2" max="2" width="9.1796875" style="13"/>
    <col min="3" max="3" width="10.453125" style="13" bestFit="1" customWidth="1"/>
    <col min="4" max="4" width="9.7265625" style="13" bestFit="1" customWidth="1"/>
    <col min="5" max="8" width="9.1796875" style="13"/>
    <col min="14" max="14" width="12" customWidth="1"/>
  </cols>
  <sheetData>
    <row r="1" spans="2:14" x14ac:dyDescent="0.3">
      <c r="B1" s="13" t="s">
        <v>25</v>
      </c>
      <c r="C1" s="13" t="s">
        <v>26</v>
      </c>
      <c r="D1" s="13" t="s">
        <v>27</v>
      </c>
      <c r="E1" s="13" t="s">
        <v>28</v>
      </c>
      <c r="F1" s="13" t="s">
        <v>29</v>
      </c>
      <c r="G1" s="13" t="s">
        <v>30</v>
      </c>
    </row>
    <row r="3" spans="2:14" ht="15.5" x14ac:dyDescent="0.3">
      <c r="B3" s="14">
        <v>-6348.1684568961391</v>
      </c>
      <c r="C3" s="14">
        <v>5255.9653959570614</v>
      </c>
      <c r="D3" s="14">
        <v>2170.3870644360895</v>
      </c>
      <c r="E3" s="14">
        <v>-1564.8594350315554</v>
      </c>
      <c r="F3" s="14">
        <v>-907.60298352779466</v>
      </c>
      <c r="G3" s="14">
        <v>1772.3376629044228</v>
      </c>
      <c r="H3" s="18">
        <f>SUM(B3:G3)</f>
        <v>378.05924784208446</v>
      </c>
    </row>
    <row r="5" spans="2:14" x14ac:dyDescent="0.3">
      <c r="B5" s="15">
        <v>0.34060000000000001</v>
      </c>
      <c r="C5" s="15">
        <v>0.34060000000000001</v>
      </c>
      <c r="D5" s="15">
        <v>0.34060000000000001</v>
      </c>
      <c r="E5" s="15">
        <v>0.34060000000000001</v>
      </c>
      <c r="F5" s="15">
        <v>0.34060000000000001</v>
      </c>
      <c r="G5" s="16">
        <v>1</v>
      </c>
    </row>
    <row r="7" spans="2:14" x14ac:dyDescent="0.3">
      <c r="B7" s="17">
        <f>B3*B5</f>
        <v>-2162.1861764188252</v>
      </c>
      <c r="C7" s="17">
        <f t="shared" ref="C7:G7" si="0">C3*C5</f>
        <v>1790.1818138629751</v>
      </c>
      <c r="D7" s="17">
        <f t="shared" si="0"/>
        <v>739.23383414693217</v>
      </c>
      <c r="E7" s="17">
        <f t="shared" si="0"/>
        <v>-532.99112357174783</v>
      </c>
      <c r="F7" s="17">
        <f t="shared" si="0"/>
        <v>-309.12957618956688</v>
      </c>
      <c r="G7" s="17">
        <f t="shared" si="0"/>
        <v>1772.3376629044228</v>
      </c>
      <c r="H7" s="18">
        <f>SUM(B7:G7)</f>
        <v>1297.4464347341902</v>
      </c>
    </row>
    <row r="9" spans="2:14" x14ac:dyDescent="0.3">
      <c r="B9" s="17"/>
    </row>
    <row r="10" spans="2:14" x14ac:dyDescent="0.3">
      <c r="H10" s="18">
        <f>H3-H7</f>
        <v>-919.38718689210577</v>
      </c>
    </row>
    <row r="11" spans="2:14" x14ac:dyDescent="0.3">
      <c r="H11" s="18">
        <f>SUM(E3:G3)-SUM(E7:G7)</f>
        <v>-1630.3417187980356</v>
      </c>
    </row>
    <row r="15" spans="2:14" s="20" customFormat="1" x14ac:dyDescent="0.3">
      <c r="B15" s="19" t="s">
        <v>25</v>
      </c>
      <c r="C15" s="19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20" t="s">
        <v>32</v>
      </c>
      <c r="J15" s="20" t="s">
        <v>33</v>
      </c>
      <c r="K15" s="20" t="s">
        <v>34</v>
      </c>
      <c r="L15" s="20" t="s">
        <v>35</v>
      </c>
      <c r="M15" s="20" t="s">
        <v>36</v>
      </c>
      <c r="N15" s="20" t="s">
        <v>64</v>
      </c>
    </row>
    <row r="17" spans="2:14" ht="15.5" x14ac:dyDescent="0.25">
      <c r="B17" s="14">
        <v>-4114.8695111783945</v>
      </c>
      <c r="C17" s="14">
        <v>-14976.588766472642</v>
      </c>
      <c r="D17" s="14">
        <v>21467.80807447515</v>
      </c>
      <c r="E17" s="14">
        <v>1079.9969412392775</v>
      </c>
      <c r="F17" s="14">
        <v>-620.23830391007732</v>
      </c>
      <c r="G17" s="14">
        <v>4787.8713654832281</v>
      </c>
      <c r="H17" s="14">
        <v>450.12799928691334</v>
      </c>
      <c r="I17" s="14">
        <v>-1800.426878848549</v>
      </c>
      <c r="J17" s="14">
        <v>1313.1534730414119</v>
      </c>
      <c r="K17" s="14">
        <v>2975.5947884179227</v>
      </c>
      <c r="L17" s="14">
        <v>-1748.3552824280282</v>
      </c>
      <c r="M17" s="14">
        <v>686.11101481253945</v>
      </c>
      <c r="N17" s="14">
        <v>9500.1849139187452</v>
      </c>
    </row>
    <row r="20" spans="2:14" x14ac:dyDescent="0.3">
      <c r="B20" s="18">
        <f>B17*34.06%</f>
        <v>-1401.5245555073611</v>
      </c>
      <c r="C20" s="18">
        <f t="shared" ref="C20:M20" si="1">C17*34.06%</f>
        <v>-5101.0261338605815</v>
      </c>
      <c r="D20" s="18">
        <f t="shared" si="1"/>
        <v>7311.9354301662361</v>
      </c>
      <c r="E20" s="18">
        <f t="shared" si="1"/>
        <v>367.84695818609794</v>
      </c>
      <c r="F20" s="18">
        <f t="shared" si="1"/>
        <v>-211.25316631177233</v>
      </c>
      <c r="G20" s="18">
        <f t="shared" si="1"/>
        <v>1630.7489870835875</v>
      </c>
      <c r="H20" s="18">
        <f t="shared" si="1"/>
        <v>153.31359655712268</v>
      </c>
      <c r="I20" s="18">
        <f t="shared" si="1"/>
        <v>-613.22539493581576</v>
      </c>
      <c r="J20" s="18">
        <f t="shared" si="1"/>
        <v>447.26007291790489</v>
      </c>
      <c r="K20" s="18">
        <f t="shared" si="1"/>
        <v>1013.4875849351445</v>
      </c>
      <c r="L20" s="18">
        <f t="shared" si="1"/>
        <v>-595.48980919498638</v>
      </c>
      <c r="M20" s="18">
        <f t="shared" si="1"/>
        <v>233.68941164515095</v>
      </c>
      <c r="N20" s="18">
        <f t="shared" ref="N20" si="2">N17*34.06%</f>
        <v>3235.7629816807248</v>
      </c>
    </row>
    <row r="23" spans="2:14" x14ac:dyDescent="0.3">
      <c r="G23" s="18">
        <f>SUM(B17:G17)-SUM(B20:G20)</f>
        <v>5027.2522798803348</v>
      </c>
    </row>
    <row r="25" spans="2:14" x14ac:dyDescent="0.3">
      <c r="G25" s="18">
        <f>SUM(E17:G17)-SUM(E20:G20)</f>
        <v>3460.2872238545147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0"/>
  <sheetViews>
    <sheetView showGridLines="0" topLeftCell="A13" zoomScaleNormal="100" workbookViewId="0">
      <selection activeCell="B3" sqref="B3:D3"/>
    </sheetView>
  </sheetViews>
  <sheetFormatPr defaultColWidth="9.1796875" defaultRowHeight="0" customHeight="1" zeroHeight="1" x14ac:dyDescent="0.25"/>
  <cols>
    <col min="1" max="1" width="50.7265625" style="36" customWidth="1"/>
    <col min="2" max="2" width="4.7265625" style="107" bestFit="1" customWidth="1"/>
    <col min="3" max="3" width="12.7265625" style="36" customWidth="1"/>
    <col min="4" max="4" width="2.7265625" style="36" customWidth="1"/>
    <col min="5" max="5" width="12.7265625" style="66" customWidth="1"/>
    <col min="6" max="6" width="2.7265625" style="36" customWidth="1"/>
    <col min="7" max="7" width="12.7265625" style="36" customWidth="1"/>
    <col min="8" max="8" width="2.7265625" style="66" customWidth="1"/>
    <col min="9" max="9" width="12.7265625" style="66" customWidth="1"/>
    <col min="10" max="10" width="19.7265625" style="36" bestFit="1" customWidth="1"/>
    <col min="11" max="11" width="14.1796875" style="36" customWidth="1"/>
    <col min="12" max="12" width="5.453125" style="36" customWidth="1"/>
    <col min="13" max="20" width="4.7265625" style="36" bestFit="1" customWidth="1"/>
    <col min="21" max="21" width="14" style="36" customWidth="1"/>
    <col min="22" max="16384" width="9.1796875" style="36"/>
  </cols>
  <sheetData>
    <row r="1" spans="1:20" s="26" customFormat="1" ht="15" customHeight="1" x14ac:dyDescent="0.25">
      <c r="A1" s="21" t="s">
        <v>37</v>
      </c>
      <c r="B1" s="22"/>
      <c r="C1" s="23"/>
      <c r="D1" s="24"/>
      <c r="E1" s="25"/>
      <c r="F1" s="24"/>
      <c r="G1" s="23"/>
      <c r="H1" s="24"/>
      <c r="I1" s="25"/>
      <c r="K1" s="27"/>
      <c r="L1" s="28"/>
      <c r="M1" s="28"/>
      <c r="N1" s="28"/>
      <c r="O1" s="28"/>
      <c r="P1" s="28"/>
      <c r="Q1" s="28"/>
      <c r="R1" s="28"/>
      <c r="S1" s="28"/>
      <c r="T1" s="28"/>
    </row>
    <row r="2" spans="1:20" s="26" customFormat="1" ht="15" customHeight="1" x14ac:dyDescent="0.25">
      <c r="B2" s="22"/>
      <c r="C2" s="23"/>
      <c r="D2" s="24"/>
      <c r="E2" s="25"/>
      <c r="F2" s="24"/>
      <c r="G2" s="23"/>
      <c r="H2" s="29"/>
      <c r="I2" s="25"/>
      <c r="K2" s="27"/>
      <c r="L2" s="28"/>
      <c r="M2" s="28"/>
      <c r="N2" s="28"/>
      <c r="O2" s="28"/>
      <c r="P2" s="28"/>
      <c r="Q2" s="28"/>
      <c r="R2" s="28"/>
      <c r="S2" s="28"/>
      <c r="T2" s="28"/>
    </row>
    <row r="3" spans="1:20" s="26" customFormat="1" ht="15" customHeight="1" x14ac:dyDescent="0.25">
      <c r="A3" s="26" t="s">
        <v>38</v>
      </c>
      <c r="B3" s="22"/>
      <c r="C3" s="23"/>
      <c r="D3" s="24"/>
      <c r="E3" s="25"/>
      <c r="F3" s="24"/>
      <c r="G3" s="23"/>
      <c r="H3" s="24"/>
      <c r="I3" s="25"/>
      <c r="K3" s="27"/>
      <c r="L3" s="28"/>
      <c r="M3" s="28"/>
      <c r="N3" s="28"/>
      <c r="O3" s="28"/>
      <c r="P3" s="28"/>
      <c r="Q3" s="28"/>
      <c r="R3" s="28"/>
      <c r="S3" s="28"/>
      <c r="T3" s="28"/>
    </row>
    <row r="4" spans="1:20" s="26" customFormat="1" ht="15" customHeight="1" x14ac:dyDescent="0.25">
      <c r="A4" s="26" t="s">
        <v>39</v>
      </c>
      <c r="B4" s="22"/>
      <c r="C4" s="23"/>
      <c r="D4" s="24"/>
      <c r="E4" s="25"/>
      <c r="F4" s="24"/>
      <c r="G4" s="23"/>
      <c r="H4" s="24"/>
      <c r="I4" s="25"/>
      <c r="K4" s="27"/>
      <c r="L4" s="28"/>
      <c r="M4" s="28"/>
      <c r="N4" s="28"/>
      <c r="O4" s="28"/>
      <c r="P4" s="28"/>
      <c r="Q4" s="28"/>
      <c r="R4" s="28"/>
      <c r="S4" s="28"/>
      <c r="T4" s="28"/>
    </row>
    <row r="5" spans="1:20" s="26" customFormat="1" ht="15" customHeight="1" x14ac:dyDescent="0.25">
      <c r="A5" s="30" t="s">
        <v>40</v>
      </c>
      <c r="B5" s="22"/>
      <c r="C5" s="23"/>
      <c r="D5" s="24"/>
      <c r="E5" s="31"/>
      <c r="F5" s="32"/>
      <c r="G5" s="22"/>
      <c r="H5" s="32"/>
      <c r="I5" s="31"/>
      <c r="K5" s="27"/>
      <c r="L5" s="28"/>
      <c r="M5" s="28"/>
      <c r="N5" s="28"/>
      <c r="O5" s="28"/>
      <c r="P5" s="28"/>
      <c r="Q5" s="28"/>
      <c r="R5" s="28"/>
      <c r="S5" s="28"/>
      <c r="T5" s="28"/>
    </row>
    <row r="6" spans="1:20" ht="14.15" customHeight="1" x14ac:dyDescent="0.25">
      <c r="A6" s="33"/>
      <c r="B6" s="34"/>
      <c r="C6" s="33"/>
      <c r="D6" s="33"/>
      <c r="E6" s="35"/>
      <c r="F6" s="33"/>
      <c r="G6" s="33"/>
      <c r="H6" s="33"/>
      <c r="I6" s="35"/>
      <c r="L6" s="28"/>
      <c r="M6" s="28"/>
      <c r="N6" s="28"/>
      <c r="O6" s="28"/>
      <c r="P6" s="28"/>
      <c r="Q6" s="28"/>
      <c r="R6" s="28"/>
      <c r="S6" s="28"/>
      <c r="T6" s="28"/>
    </row>
    <row r="7" spans="1:20" ht="14.15" customHeight="1" x14ac:dyDescent="0.25">
      <c r="A7" s="37"/>
      <c r="B7" s="38"/>
      <c r="C7" s="390" t="s">
        <v>1</v>
      </c>
      <c r="D7" s="390"/>
      <c r="E7" s="390"/>
      <c r="F7" s="39"/>
      <c r="G7" s="390" t="s">
        <v>2</v>
      </c>
      <c r="H7" s="390"/>
      <c r="I7" s="391"/>
      <c r="L7" s="28"/>
      <c r="M7" s="28"/>
      <c r="N7" s="28"/>
      <c r="O7" s="28"/>
      <c r="P7" s="28"/>
      <c r="Q7" s="28"/>
      <c r="R7" s="28"/>
      <c r="S7" s="28"/>
      <c r="T7" s="28"/>
    </row>
    <row r="8" spans="1:20" ht="14.15" customHeight="1" x14ac:dyDescent="0.25">
      <c r="A8" s="40"/>
      <c r="B8" s="41" t="s">
        <v>41</v>
      </c>
      <c r="C8" s="42" t="s">
        <v>42</v>
      </c>
      <c r="D8" s="38"/>
      <c r="E8" s="43" t="s">
        <v>43</v>
      </c>
      <c r="F8" s="44"/>
      <c r="G8" s="42" t="s">
        <v>42</v>
      </c>
      <c r="H8" s="38"/>
      <c r="I8" s="43" t="s">
        <v>43</v>
      </c>
      <c r="L8" s="28"/>
      <c r="M8" s="28"/>
      <c r="N8" s="28"/>
      <c r="O8" s="28"/>
      <c r="P8" s="28"/>
      <c r="Q8" s="28"/>
      <c r="R8" s="28"/>
      <c r="S8" s="28"/>
      <c r="T8" s="28"/>
    </row>
    <row r="9" spans="1:20" ht="14.15" customHeight="1" x14ac:dyDescent="0.25">
      <c r="A9" s="40"/>
      <c r="B9" s="38"/>
      <c r="C9" s="45"/>
      <c r="D9" s="46"/>
      <c r="E9" s="47"/>
      <c r="F9" s="48"/>
      <c r="G9" s="49"/>
      <c r="H9" s="50"/>
      <c r="I9" s="51"/>
      <c r="L9" s="28"/>
      <c r="M9" s="28"/>
      <c r="N9" s="28"/>
      <c r="O9" s="28"/>
      <c r="P9" s="28"/>
      <c r="Q9" s="28"/>
      <c r="R9" s="28"/>
      <c r="S9" s="28"/>
      <c r="T9" s="28"/>
    </row>
    <row r="10" spans="1:20" ht="14.15" customHeight="1" x14ac:dyDescent="0.3">
      <c r="A10" s="52" t="s">
        <v>6</v>
      </c>
      <c r="B10" s="53"/>
      <c r="C10" s="54">
        <v>0</v>
      </c>
      <c r="D10" s="55"/>
      <c r="E10" s="54">
        <v>0</v>
      </c>
      <c r="F10" s="55"/>
      <c r="G10" s="54">
        <v>0</v>
      </c>
      <c r="H10" s="56"/>
      <c r="I10" s="54">
        <v>0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4.15" hidden="1" customHeight="1" x14ac:dyDescent="0.3">
      <c r="A11" s="52" t="s">
        <v>44</v>
      </c>
      <c r="B11" s="53"/>
      <c r="C11" s="54">
        <v>0</v>
      </c>
      <c r="D11" s="55"/>
      <c r="E11" s="54">
        <v>0</v>
      </c>
      <c r="F11" s="55"/>
      <c r="G11" s="54">
        <v>0</v>
      </c>
      <c r="H11" s="56"/>
      <c r="I11" s="54">
        <v>0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4.15" customHeight="1" x14ac:dyDescent="0.3">
      <c r="A12" s="52" t="s">
        <v>45</v>
      </c>
      <c r="B12" s="53"/>
      <c r="C12" s="57">
        <f>SUM(C10:C11)</f>
        <v>0</v>
      </c>
      <c r="D12" s="57"/>
      <c r="E12" s="57">
        <v>0</v>
      </c>
      <c r="F12" s="57"/>
      <c r="G12" s="57">
        <f>SUM(G10:G11)</f>
        <v>0</v>
      </c>
      <c r="H12" s="58"/>
      <c r="I12" s="57">
        <v>0</v>
      </c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4.15" customHeight="1" x14ac:dyDescent="0.3">
      <c r="A13" s="37"/>
      <c r="B13" s="53"/>
      <c r="C13" s="59"/>
      <c r="D13" s="55"/>
      <c r="E13" s="59"/>
      <c r="F13" s="57"/>
      <c r="G13" s="59"/>
      <c r="H13" s="56"/>
      <c r="I13" s="59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4.15" customHeight="1" x14ac:dyDescent="0.3">
      <c r="A14" s="37" t="s">
        <v>46</v>
      </c>
      <c r="B14" s="53"/>
      <c r="C14" s="59"/>
      <c r="D14" s="55"/>
      <c r="E14" s="59"/>
      <c r="F14" s="57"/>
      <c r="G14" s="59"/>
      <c r="H14" s="56"/>
      <c r="I14" s="59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4.15" customHeight="1" x14ac:dyDescent="0.3">
      <c r="A15" s="60" t="s">
        <v>47</v>
      </c>
      <c r="B15" s="61">
        <v>11</v>
      </c>
      <c r="C15" s="59">
        <v>-1123</v>
      </c>
      <c r="D15" s="55"/>
      <c r="E15" s="59">
        <v>-144</v>
      </c>
      <c r="F15" s="55"/>
      <c r="G15" s="59">
        <v>-1913</v>
      </c>
      <c r="H15" s="56"/>
      <c r="I15" s="59">
        <v>-128</v>
      </c>
      <c r="K15" s="62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66" customFormat="1" ht="14.15" customHeight="1" x14ac:dyDescent="0.3">
      <c r="A16" s="63" t="s">
        <v>17</v>
      </c>
      <c r="B16" s="61">
        <v>8</v>
      </c>
      <c r="C16" s="64">
        <v>367</v>
      </c>
      <c r="D16" s="65"/>
      <c r="E16" s="59">
        <v>838</v>
      </c>
      <c r="F16" s="65"/>
      <c r="G16" s="64">
        <v>368</v>
      </c>
      <c r="H16" s="56"/>
      <c r="I16" s="59">
        <v>0</v>
      </c>
      <c r="K16" s="67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66" customFormat="1" ht="14.15" customHeight="1" x14ac:dyDescent="0.3">
      <c r="A17" s="66" t="s">
        <v>48</v>
      </c>
      <c r="B17" s="61">
        <v>8</v>
      </c>
      <c r="C17" s="64">
        <v>-781</v>
      </c>
      <c r="D17" s="55"/>
      <c r="E17" s="59">
        <v>82</v>
      </c>
      <c r="F17" s="55"/>
      <c r="G17" s="64">
        <v>0</v>
      </c>
      <c r="H17" s="56"/>
      <c r="I17" s="59">
        <v>809</v>
      </c>
      <c r="J17" s="59"/>
      <c r="K17" s="62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4.15" hidden="1" customHeight="1" x14ac:dyDescent="0.3">
      <c r="A18" s="68" t="s">
        <v>49</v>
      </c>
      <c r="B18" s="53">
        <v>9</v>
      </c>
      <c r="C18" s="59">
        <v>0</v>
      </c>
      <c r="D18" s="55"/>
      <c r="E18" s="59">
        <v>0</v>
      </c>
      <c r="F18" s="55"/>
      <c r="G18" s="59">
        <v>0</v>
      </c>
      <c r="H18" s="56"/>
      <c r="I18" s="59">
        <v>0</v>
      </c>
      <c r="K18" s="69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4.15" customHeight="1" x14ac:dyDescent="0.3">
      <c r="A19" s="60" t="s">
        <v>50</v>
      </c>
      <c r="B19" s="53"/>
      <c r="C19" s="54">
        <v>5</v>
      </c>
      <c r="D19" s="55"/>
      <c r="E19" s="54">
        <v>11</v>
      </c>
      <c r="F19" s="55"/>
      <c r="G19" s="54">
        <v>5</v>
      </c>
      <c r="H19" s="56"/>
      <c r="I19" s="54">
        <v>116</v>
      </c>
      <c r="K19" s="70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4.15" customHeight="1" x14ac:dyDescent="0.3">
      <c r="A20" s="71" t="s">
        <v>51</v>
      </c>
      <c r="B20" s="53"/>
      <c r="C20" s="57">
        <f>SUM(C12:C19)</f>
        <v>-1532</v>
      </c>
      <c r="D20" s="57"/>
      <c r="E20" s="57">
        <f>SUM(E12:E19)</f>
        <v>787</v>
      </c>
      <c r="F20" s="57"/>
      <c r="G20" s="57">
        <f>SUM(G12:G19)</f>
        <v>-1540</v>
      </c>
      <c r="H20" s="58"/>
      <c r="I20" s="57">
        <f>SUM(I12:I19)</f>
        <v>797</v>
      </c>
      <c r="K20" s="62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4.15" customHeight="1" x14ac:dyDescent="0.3">
      <c r="A21" s="71"/>
      <c r="B21" s="53"/>
      <c r="C21" s="57"/>
      <c r="D21" s="55"/>
      <c r="E21" s="57"/>
      <c r="F21" s="55"/>
      <c r="G21" s="57"/>
      <c r="H21" s="56"/>
      <c r="I21" s="57"/>
      <c r="K21" s="62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4.15" customHeight="1" x14ac:dyDescent="0.3">
      <c r="A22" s="72" t="s">
        <v>16</v>
      </c>
      <c r="B22" s="53"/>
      <c r="C22" s="59">
        <v>3</v>
      </c>
      <c r="D22" s="55"/>
      <c r="E22" s="59">
        <v>5</v>
      </c>
      <c r="F22" s="55"/>
      <c r="G22" s="59">
        <v>27</v>
      </c>
      <c r="H22" s="56"/>
      <c r="I22" s="59">
        <v>53</v>
      </c>
      <c r="K22" s="62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4.15" customHeight="1" x14ac:dyDescent="0.3">
      <c r="A23" s="72" t="s">
        <v>14</v>
      </c>
      <c r="B23" s="53"/>
      <c r="C23" s="54">
        <v>-2</v>
      </c>
      <c r="D23" s="55"/>
      <c r="E23" s="54">
        <v>-1</v>
      </c>
      <c r="F23" s="55"/>
      <c r="G23" s="54">
        <v>-18</v>
      </c>
      <c r="H23" s="56"/>
      <c r="I23" s="54">
        <v>-53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4.15" customHeight="1" x14ac:dyDescent="0.3">
      <c r="A24" s="52" t="s">
        <v>52</v>
      </c>
      <c r="B24" s="61">
        <v>12</v>
      </c>
      <c r="C24" s="55">
        <f>SUM(C22:C23)</f>
        <v>1</v>
      </c>
      <c r="D24" s="55"/>
      <c r="E24" s="55">
        <f>SUM(E22:E23)</f>
        <v>4</v>
      </c>
      <c r="F24" s="55"/>
      <c r="G24" s="55">
        <f>SUM(G22:G23)</f>
        <v>9</v>
      </c>
      <c r="H24" s="56"/>
      <c r="I24" s="55">
        <f>SUM(I22:I23)</f>
        <v>0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4.15" customHeight="1" x14ac:dyDescent="0.3">
      <c r="A25" s="52"/>
      <c r="B25" s="53"/>
      <c r="C25" s="55"/>
      <c r="D25" s="55"/>
      <c r="E25" s="55"/>
      <c r="F25" s="55"/>
      <c r="G25" s="55"/>
      <c r="H25" s="56"/>
      <c r="I25" s="55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4.15" customHeight="1" x14ac:dyDescent="0.3">
      <c r="A26" s="52" t="s">
        <v>53</v>
      </c>
      <c r="B26" s="53"/>
      <c r="C26" s="55">
        <f>C20+C24</f>
        <v>-1531</v>
      </c>
      <c r="D26" s="55"/>
      <c r="E26" s="55">
        <f>E20+E24</f>
        <v>791</v>
      </c>
      <c r="F26" s="55"/>
      <c r="G26" s="55">
        <f>G20+G24</f>
        <v>-1531</v>
      </c>
      <c r="H26" s="55"/>
      <c r="I26" s="55">
        <f>I20+I24</f>
        <v>797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15" customHeight="1" x14ac:dyDescent="0.3">
      <c r="A27" s="52"/>
      <c r="B27" s="53"/>
      <c r="C27" s="55"/>
      <c r="D27" s="55"/>
      <c r="E27" s="55"/>
      <c r="F27" s="55"/>
      <c r="G27" s="55"/>
      <c r="H27" s="56"/>
      <c r="I27" s="55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15" customHeight="1" x14ac:dyDescent="0.3">
      <c r="A28" s="52" t="s">
        <v>20</v>
      </c>
      <c r="B28" s="53" t="s">
        <v>54</v>
      </c>
      <c r="C28" s="59">
        <f>SUM(C29:C30)</f>
        <v>0</v>
      </c>
      <c r="D28" s="55"/>
      <c r="E28" s="59">
        <f>SUM(E29:E30)</f>
        <v>0</v>
      </c>
      <c r="F28" s="55"/>
      <c r="G28" s="59">
        <f>SUM(G29:G30)</f>
        <v>0</v>
      </c>
      <c r="H28" s="56"/>
      <c r="I28" s="59">
        <f>SUM(I29:I30)</f>
        <v>-6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4.15" customHeight="1" x14ac:dyDescent="0.3">
      <c r="A29" s="72" t="s">
        <v>21</v>
      </c>
      <c r="B29" s="53"/>
      <c r="C29" s="59">
        <v>0</v>
      </c>
      <c r="D29" s="55"/>
      <c r="E29" s="59">
        <v>0</v>
      </c>
      <c r="F29" s="55"/>
      <c r="G29" s="59">
        <v>0</v>
      </c>
      <c r="H29" s="56"/>
      <c r="I29" s="59">
        <v>-6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4.15" customHeight="1" x14ac:dyDescent="0.3">
      <c r="A30" s="72" t="s">
        <v>22</v>
      </c>
      <c r="B30" s="53"/>
      <c r="C30" s="59">
        <v>0</v>
      </c>
      <c r="D30" s="55"/>
      <c r="E30" s="59">
        <v>0</v>
      </c>
      <c r="F30" s="55"/>
      <c r="G30" s="59">
        <v>0</v>
      </c>
      <c r="H30" s="56"/>
      <c r="I30" s="59">
        <v>0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4.15" customHeight="1" x14ac:dyDescent="0.3">
      <c r="A31" s="33"/>
      <c r="B31" s="53"/>
      <c r="C31" s="73"/>
      <c r="D31" s="73"/>
      <c r="E31" s="73"/>
      <c r="F31" s="73"/>
      <c r="G31" s="73"/>
      <c r="H31" s="74"/>
      <c r="I31" s="73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4.15" hidden="1" customHeight="1" x14ac:dyDescent="0.3">
      <c r="A32" s="52" t="s">
        <v>23</v>
      </c>
      <c r="B32" s="53"/>
      <c r="C32" s="57">
        <v>0</v>
      </c>
      <c r="D32" s="55"/>
      <c r="E32" s="57">
        <v>0</v>
      </c>
      <c r="F32" s="55"/>
      <c r="G32" s="57">
        <v>0</v>
      </c>
      <c r="H32" s="56"/>
      <c r="I32" s="57">
        <v>0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4.15" hidden="1" customHeight="1" x14ac:dyDescent="0.3">
      <c r="A33" s="33"/>
      <c r="B33" s="53"/>
      <c r="C33" s="73"/>
      <c r="D33" s="73"/>
      <c r="E33" s="73"/>
      <c r="F33" s="73"/>
      <c r="G33" s="73"/>
      <c r="H33" s="74"/>
      <c r="I33" s="73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4.15" customHeight="1" x14ac:dyDescent="0.3">
      <c r="A34" s="71" t="s">
        <v>55</v>
      </c>
      <c r="B34" s="53"/>
      <c r="C34" s="57">
        <v>0</v>
      </c>
      <c r="D34" s="73"/>
      <c r="E34" s="59">
        <v>0</v>
      </c>
      <c r="F34" s="73"/>
      <c r="G34" s="57">
        <v>0</v>
      </c>
      <c r="H34" s="74"/>
      <c r="I34" s="59">
        <v>0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15" customHeight="1" x14ac:dyDescent="0.3">
      <c r="A35" s="33"/>
      <c r="B35" s="53"/>
      <c r="C35" s="73"/>
      <c r="D35" s="73"/>
      <c r="E35" s="73"/>
      <c r="F35" s="73"/>
      <c r="G35" s="73"/>
      <c r="H35" s="74"/>
      <c r="I35" s="73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15" customHeight="1" thickBot="1" x14ac:dyDescent="0.35">
      <c r="A36" s="52" t="s">
        <v>56</v>
      </c>
      <c r="B36" s="53"/>
      <c r="C36" s="75">
        <f>C26+C28+C32+C34</f>
        <v>-1531</v>
      </c>
      <c r="D36" s="55"/>
      <c r="E36" s="75">
        <f>E26+E28+E32+E34</f>
        <v>791</v>
      </c>
      <c r="F36" s="57"/>
      <c r="G36" s="75">
        <f>G26+G28+G32+G34</f>
        <v>-1531</v>
      </c>
      <c r="H36" s="58"/>
      <c r="I36" s="75">
        <f>I26+I28+I32+I34</f>
        <v>791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4.15" customHeight="1" thickTop="1" x14ac:dyDescent="0.3">
      <c r="A37" s="52"/>
      <c r="B37" s="53"/>
      <c r="C37" s="57"/>
      <c r="D37" s="55"/>
      <c r="E37" s="57"/>
      <c r="F37" s="55"/>
      <c r="G37" s="57"/>
      <c r="H37" s="56"/>
      <c r="I37" s="57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80" customFormat="1" ht="14.25" customHeight="1" x14ac:dyDescent="0.3">
      <c r="A38" s="76" t="s">
        <v>57</v>
      </c>
      <c r="B38" s="53"/>
      <c r="C38" s="77"/>
      <c r="D38" s="77"/>
      <c r="E38" s="77"/>
      <c r="F38" s="78"/>
      <c r="G38" s="77"/>
      <c r="H38" s="79"/>
      <c r="I38" s="77"/>
      <c r="K38" s="36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80" customFormat="1" ht="14.25" customHeight="1" thickBot="1" x14ac:dyDescent="0.35">
      <c r="A39" s="81" t="s">
        <v>58</v>
      </c>
      <c r="B39" s="53"/>
      <c r="C39" s="82"/>
      <c r="D39" s="77"/>
      <c r="E39" s="82"/>
      <c r="F39" s="78"/>
      <c r="G39" s="83">
        <f>ROUND(C36,0)</f>
        <v>-1531</v>
      </c>
      <c r="H39" s="79"/>
      <c r="I39" s="83">
        <f>I36</f>
        <v>791</v>
      </c>
      <c r="K39" s="36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80" customFormat="1" ht="14.25" hidden="1" customHeight="1" x14ac:dyDescent="0.3">
      <c r="A40" s="81" t="s">
        <v>59</v>
      </c>
      <c r="B40" s="53"/>
      <c r="C40" s="82"/>
      <c r="D40" s="77"/>
      <c r="E40" s="82"/>
      <c r="F40" s="78"/>
      <c r="G40" s="54">
        <v>0</v>
      </c>
      <c r="H40" s="79"/>
      <c r="I40" s="54">
        <v>0</v>
      </c>
      <c r="K40" s="36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80" customFormat="1" ht="14.25" hidden="1" customHeight="1" thickBot="1" x14ac:dyDescent="0.35">
      <c r="A41" s="76"/>
      <c r="B41" s="53"/>
      <c r="C41" s="77"/>
      <c r="D41" s="77"/>
      <c r="E41" s="77"/>
      <c r="F41" s="78"/>
      <c r="G41" s="78">
        <f>SUM(G39:G40)</f>
        <v>-1531</v>
      </c>
      <c r="H41" s="79"/>
      <c r="I41" s="75">
        <f>I39</f>
        <v>791</v>
      </c>
      <c r="K41" s="36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80" customFormat="1" ht="14.25" customHeight="1" thickTop="1" x14ac:dyDescent="0.3">
      <c r="A42" s="76" t="s">
        <v>60</v>
      </c>
      <c r="B42" s="53"/>
      <c r="C42" s="84"/>
      <c r="D42" s="77"/>
      <c r="E42" s="84"/>
      <c r="F42" s="78"/>
      <c r="G42" s="85"/>
      <c r="H42" s="86"/>
      <c r="I42" s="87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80" customFormat="1" ht="14.25" customHeight="1" thickBot="1" x14ac:dyDescent="0.35">
      <c r="A43" s="81" t="s">
        <v>61</v>
      </c>
      <c r="B43" s="53"/>
      <c r="C43" s="88">
        <f>C36/16343.566</f>
        <v>-9.3676006815158946E-2</v>
      </c>
      <c r="D43" s="84"/>
      <c r="E43" s="88">
        <v>4.8373775955626822E-2</v>
      </c>
      <c r="F43" s="78"/>
      <c r="G43" s="85"/>
      <c r="H43" s="89"/>
      <c r="I43" s="87"/>
      <c r="J43" s="90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80" customFormat="1" ht="14.25" hidden="1" customHeight="1" thickBot="1" x14ac:dyDescent="0.35">
      <c r="A44" s="81" t="s">
        <v>62</v>
      </c>
      <c r="B44" s="91"/>
      <c r="C44" s="92">
        <v>-9.874049235298929E-2</v>
      </c>
      <c r="D44" s="93"/>
      <c r="E44" s="92">
        <v>-0.11382186963277992</v>
      </c>
      <c r="F44" s="78"/>
      <c r="G44" s="85"/>
      <c r="H44" s="89"/>
      <c r="I44" s="87"/>
      <c r="J44" s="90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80" customFormat="1" ht="14.25" customHeight="1" thickTop="1" x14ac:dyDescent="0.3">
      <c r="A45" s="94"/>
      <c r="B45" s="95"/>
      <c r="C45" s="95"/>
      <c r="D45" s="93"/>
      <c r="E45" s="96"/>
      <c r="F45" s="97"/>
      <c r="G45" s="98"/>
      <c r="H45" s="99"/>
      <c r="I45" s="100"/>
      <c r="J45" s="101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4.15" customHeight="1" x14ac:dyDescent="0.25">
      <c r="A46" s="102" t="s">
        <v>63</v>
      </c>
      <c r="B46" s="103"/>
      <c r="C46" s="102"/>
      <c r="D46" s="104"/>
      <c r="E46" s="105"/>
      <c r="F46" s="102"/>
      <c r="G46" s="102"/>
      <c r="H46" s="106"/>
      <c r="I46" s="105"/>
      <c r="L46" s="28"/>
      <c r="M46" s="28"/>
      <c r="N46" s="28"/>
      <c r="O46" s="28"/>
      <c r="P46" s="28"/>
      <c r="Q46" s="28"/>
      <c r="R46" s="28"/>
      <c r="S46" s="28"/>
      <c r="T46" s="28"/>
    </row>
    <row r="49" spans="3:7" ht="0" hidden="1" customHeight="1" x14ac:dyDescent="0.25">
      <c r="C49" s="70"/>
    </row>
    <row r="50" spans="3:7" ht="0" hidden="1" customHeight="1" x14ac:dyDescent="0.25">
      <c r="C50" s="70" t="e">
        <f>C10+#REF!+#REF!+C46</f>
        <v>#REF!</v>
      </c>
      <c r="G50" s="70"/>
    </row>
  </sheetData>
  <mergeCells count="2">
    <mergeCell ref="C7:E7"/>
    <mergeCell ref="G7:I7"/>
  </mergeCells>
  <pageMargins left="0.51181102362204722" right="0.19685039370078741" top="0.59055118110236227" bottom="0.19685039370078741" header="0.19685039370078741" footer="0.19685039370078741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8"/>
  <sheetViews>
    <sheetView showGridLines="0" topLeftCell="B1" zoomScaleNormal="100" workbookViewId="0">
      <pane ySplit="8" topLeftCell="A9" activePane="bottomLeft" state="frozen"/>
      <selection activeCell="B3" sqref="B3:D3"/>
      <selection pane="bottomLeft" activeCell="B3" sqref="B3:D3"/>
    </sheetView>
  </sheetViews>
  <sheetFormatPr defaultColWidth="9.1796875" defaultRowHeight="13" x14ac:dyDescent="0.3"/>
  <cols>
    <col min="1" max="1" width="9.1796875" style="108" hidden="1" customWidth="1"/>
    <col min="2" max="2" width="60.7265625" style="108" customWidth="1"/>
    <col min="3" max="3" width="4.453125" style="108" bestFit="1" customWidth="1"/>
    <col min="4" max="4" width="12.7265625" style="114" customWidth="1"/>
    <col min="5" max="5" width="2.7265625" style="114" customWidth="1"/>
    <col min="6" max="6" width="12.7265625" style="114" customWidth="1"/>
    <col min="7" max="7" width="2.7265625" style="114" customWidth="1"/>
    <col min="8" max="8" width="12.7265625" style="114" customWidth="1"/>
    <col min="9" max="9" width="2.7265625" style="152" customWidth="1"/>
    <col min="10" max="10" width="12.7265625" style="114" customWidth="1"/>
    <col min="11" max="11" width="11.54296875" style="114" bestFit="1" customWidth="1"/>
    <col min="12" max="12" width="8.26953125" style="158" bestFit="1" customWidth="1"/>
    <col min="13" max="14" width="4.453125" style="158" bestFit="1" customWidth="1"/>
    <col min="15" max="15" width="4.1796875" style="158" customWidth="1"/>
    <col min="16" max="18" width="4.453125" style="158" bestFit="1" customWidth="1"/>
    <col min="19" max="19" width="5" style="158" customWidth="1"/>
    <col min="20" max="21" width="4.453125" style="158" bestFit="1" customWidth="1"/>
    <col min="22" max="22" width="14" style="108" customWidth="1"/>
    <col min="23" max="16384" width="9.1796875" style="108"/>
  </cols>
  <sheetData>
    <row r="1" spans="1:21" ht="15" customHeight="1" x14ac:dyDescent="0.3">
      <c r="B1" s="109" t="s">
        <v>37</v>
      </c>
      <c r="C1" s="109"/>
      <c r="D1" s="110"/>
      <c r="E1" s="110"/>
      <c r="F1" s="110"/>
      <c r="G1" s="110"/>
      <c r="H1" s="110"/>
      <c r="I1" s="111"/>
      <c r="J1" s="110"/>
      <c r="K1" s="108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 x14ac:dyDescent="0.3">
      <c r="B2" s="113"/>
      <c r="C2" s="113"/>
      <c r="D2" s="110"/>
      <c r="E2" s="110"/>
      <c r="F2" s="110"/>
      <c r="G2" s="110"/>
      <c r="H2" s="110"/>
      <c r="I2" s="111"/>
      <c r="J2" s="110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5" customHeight="1" x14ac:dyDescent="0.3">
      <c r="B3" s="113" t="s">
        <v>66</v>
      </c>
      <c r="C3" s="113"/>
      <c r="D3" s="110"/>
      <c r="E3" s="110"/>
      <c r="F3" s="110"/>
      <c r="G3" s="110"/>
      <c r="H3" s="110"/>
      <c r="I3" s="111"/>
      <c r="J3" s="110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5" customHeight="1" x14ac:dyDescent="0.3">
      <c r="B4" s="113" t="s">
        <v>39</v>
      </c>
      <c r="C4" s="113"/>
      <c r="E4" s="110"/>
      <c r="F4" s="110"/>
      <c r="G4" s="110"/>
      <c r="H4" s="110"/>
      <c r="I4" s="111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 x14ac:dyDescent="0.3">
      <c r="B5" s="115" t="s">
        <v>0</v>
      </c>
      <c r="C5" s="115"/>
      <c r="D5" s="116"/>
      <c r="E5" s="116"/>
      <c r="F5" s="117"/>
      <c r="G5" s="116"/>
      <c r="H5" s="116"/>
      <c r="I5" s="116"/>
      <c r="J5" s="117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14.15" customHeight="1" x14ac:dyDescent="0.3">
      <c r="B6" s="118"/>
      <c r="C6" s="118"/>
      <c r="D6" s="119"/>
      <c r="E6" s="110"/>
      <c r="F6" s="110"/>
      <c r="G6" s="110"/>
      <c r="H6" s="110"/>
      <c r="I6" s="111"/>
      <c r="J6" s="110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4.15" customHeight="1" x14ac:dyDescent="0.3">
      <c r="B7" s="118"/>
      <c r="C7" s="118"/>
      <c r="D7" s="392" t="s">
        <v>1</v>
      </c>
      <c r="E7" s="392"/>
      <c r="F7" s="392"/>
      <c r="G7" s="120"/>
      <c r="H7" s="393" t="s">
        <v>2</v>
      </c>
      <c r="I7" s="394"/>
      <c r="J7" s="393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4.15" customHeight="1" x14ac:dyDescent="0.3">
      <c r="B8" s="118"/>
      <c r="C8" s="121" t="s">
        <v>41</v>
      </c>
      <c r="D8" s="122" t="s">
        <v>42</v>
      </c>
      <c r="E8" s="123"/>
      <c r="F8" s="122" t="s">
        <v>43</v>
      </c>
      <c r="G8" s="124"/>
      <c r="H8" s="122" t="str">
        <f>D8</f>
        <v>31/03/2020</v>
      </c>
      <c r="I8" s="123"/>
      <c r="J8" s="122" t="str">
        <f>F8</f>
        <v>31/03/2019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3.5" customHeight="1" x14ac:dyDescent="0.3">
      <c r="B9" s="125" t="s">
        <v>67</v>
      </c>
      <c r="C9" s="53"/>
      <c r="D9" s="126"/>
      <c r="E9" s="111"/>
      <c r="F9" s="127"/>
      <c r="G9" s="127"/>
      <c r="H9" s="127"/>
      <c r="I9" s="127"/>
      <c r="J9" s="127"/>
      <c r="K9" s="128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3.5" customHeight="1" x14ac:dyDescent="0.3">
      <c r="A10" s="129" t="s">
        <v>68</v>
      </c>
      <c r="B10" s="125" t="s">
        <v>69</v>
      </c>
      <c r="C10" s="53"/>
      <c r="D10" s="130">
        <v>-1531</v>
      </c>
      <c r="E10" s="130"/>
      <c r="F10" s="130">
        <v>791</v>
      </c>
      <c r="G10" s="126"/>
      <c r="H10" s="126">
        <v>-1531</v>
      </c>
      <c r="I10" s="126"/>
      <c r="J10" s="126">
        <v>791</v>
      </c>
      <c r="K10" s="13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x14ac:dyDescent="0.3">
      <c r="B11" s="125" t="s">
        <v>70</v>
      </c>
      <c r="C11" s="53"/>
      <c r="D11" s="130"/>
      <c r="E11" s="130"/>
      <c r="F11" s="130"/>
      <c r="G11" s="126"/>
      <c r="H11" s="126"/>
      <c r="I11" s="111"/>
      <c r="J11" s="126"/>
      <c r="K11" s="131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idden="1" x14ac:dyDescent="0.3">
      <c r="B12" s="132" t="s">
        <v>71</v>
      </c>
      <c r="C12" s="53"/>
      <c r="D12" s="130">
        <v>0</v>
      </c>
      <c r="E12" s="130"/>
      <c r="F12" s="130">
        <v>0</v>
      </c>
      <c r="G12" s="126"/>
      <c r="H12" s="126">
        <v>0</v>
      </c>
      <c r="I12" s="111"/>
      <c r="J12" s="130">
        <v>0</v>
      </c>
      <c r="K12" s="131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x14ac:dyDescent="0.3">
      <c r="A13" s="129" t="s">
        <v>72</v>
      </c>
      <c r="B13" s="132" t="s">
        <v>73</v>
      </c>
      <c r="C13" s="61">
        <v>8</v>
      </c>
      <c r="D13" s="130">
        <v>-367</v>
      </c>
      <c r="E13" s="130"/>
      <c r="F13" s="130">
        <v>-838</v>
      </c>
      <c r="G13" s="126"/>
      <c r="H13" s="126">
        <v>-368.30765999999983</v>
      </c>
      <c r="I13" s="126"/>
      <c r="J13" s="126">
        <v>-809</v>
      </c>
      <c r="K13" s="131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13.5" customHeight="1" x14ac:dyDescent="0.3">
      <c r="A14" s="129"/>
      <c r="B14" s="132" t="s">
        <v>74</v>
      </c>
      <c r="C14" s="61">
        <v>8</v>
      </c>
      <c r="D14" s="130">
        <v>781</v>
      </c>
      <c r="E14" s="130"/>
      <c r="F14" s="130">
        <v>-82</v>
      </c>
      <c r="G14" s="126"/>
      <c r="H14" s="126">
        <v>0</v>
      </c>
      <c r="I14" s="126"/>
      <c r="J14" s="126">
        <v>0</v>
      </c>
      <c r="K14" s="131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3.5" customHeight="1" x14ac:dyDescent="0.3">
      <c r="A15" s="129" t="s">
        <v>75</v>
      </c>
      <c r="B15" s="132" t="s">
        <v>65</v>
      </c>
      <c r="C15" s="61">
        <v>13</v>
      </c>
      <c r="D15" s="130">
        <v>1</v>
      </c>
      <c r="E15" s="130"/>
      <c r="F15" s="130">
        <v>1</v>
      </c>
      <c r="G15" s="126"/>
      <c r="H15" s="126">
        <v>1</v>
      </c>
      <c r="I15" s="126"/>
      <c r="J15" s="126">
        <v>1</v>
      </c>
      <c r="K15" s="131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3.5" hidden="1" customHeight="1" x14ac:dyDescent="0.3">
      <c r="A16" s="129" t="s">
        <v>76</v>
      </c>
      <c r="B16" s="132" t="s">
        <v>77</v>
      </c>
      <c r="C16" s="53"/>
      <c r="D16" s="130">
        <v>0</v>
      </c>
      <c r="E16" s="130"/>
      <c r="F16" s="130">
        <v>0</v>
      </c>
      <c r="G16" s="126"/>
      <c r="H16" s="126">
        <v>0</v>
      </c>
      <c r="I16" s="126"/>
      <c r="J16" s="126">
        <v>0</v>
      </c>
      <c r="K16" s="131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1:21" x14ac:dyDescent="0.3">
      <c r="A17" s="129" t="s">
        <v>78</v>
      </c>
      <c r="B17" s="133" t="s">
        <v>79</v>
      </c>
      <c r="C17" s="53"/>
      <c r="D17" s="130">
        <v>-34</v>
      </c>
      <c r="E17" s="130"/>
      <c r="F17" s="130">
        <v>-1357</v>
      </c>
      <c r="G17" s="126"/>
      <c r="H17" s="126">
        <v>668</v>
      </c>
      <c r="I17" s="126"/>
      <c r="J17" s="126">
        <v>-1560</v>
      </c>
      <c r="K17" s="131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hidden="1" x14ac:dyDescent="0.3">
      <c r="A18" s="129" t="s">
        <v>80</v>
      </c>
      <c r="B18" s="132" t="s">
        <v>81</v>
      </c>
      <c r="C18" s="53"/>
      <c r="D18" s="130">
        <v>0</v>
      </c>
      <c r="E18" s="130"/>
      <c r="F18" s="130">
        <v>0</v>
      </c>
      <c r="G18" s="126"/>
      <c r="H18" s="126">
        <v>0</v>
      </c>
      <c r="I18" s="126"/>
      <c r="J18" s="126">
        <v>0</v>
      </c>
      <c r="K18" s="131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hidden="1" x14ac:dyDescent="0.3">
      <c r="A19" s="134"/>
      <c r="B19" s="132" t="s">
        <v>82</v>
      </c>
      <c r="C19" s="53"/>
      <c r="D19" s="130">
        <v>0</v>
      </c>
      <c r="E19" s="130"/>
      <c r="F19" s="130">
        <v>0</v>
      </c>
      <c r="G19" s="126"/>
      <c r="H19" s="130">
        <v>0</v>
      </c>
      <c r="I19" s="126"/>
      <c r="J19" s="130">
        <v>0</v>
      </c>
      <c r="K19" s="131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x14ac:dyDescent="0.3">
      <c r="A20" s="134"/>
      <c r="B20" s="132" t="s">
        <v>83</v>
      </c>
      <c r="C20" s="53"/>
      <c r="D20" s="130">
        <v>252</v>
      </c>
      <c r="E20" s="130"/>
      <c r="F20" s="130">
        <v>0</v>
      </c>
      <c r="G20" s="126"/>
      <c r="H20" s="130">
        <v>252</v>
      </c>
      <c r="I20" s="126"/>
      <c r="J20" s="130">
        <v>0</v>
      </c>
      <c r="K20" s="131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hidden="1" x14ac:dyDescent="0.3">
      <c r="A21" s="134"/>
      <c r="B21" s="132"/>
      <c r="C21" s="53"/>
      <c r="D21" s="130"/>
      <c r="E21" s="130"/>
      <c r="F21" s="130"/>
      <c r="G21" s="126"/>
      <c r="H21" s="126"/>
      <c r="I21" s="126"/>
      <c r="J21" s="126"/>
      <c r="K21" s="131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hidden="1" x14ac:dyDescent="0.3">
      <c r="A22" s="134"/>
      <c r="B22" s="132" t="s">
        <v>55</v>
      </c>
      <c r="C22" s="53"/>
      <c r="D22" s="130">
        <v>0</v>
      </c>
      <c r="E22" s="130"/>
      <c r="F22" s="130">
        <v>0</v>
      </c>
      <c r="G22" s="126"/>
      <c r="H22" s="126">
        <v>0</v>
      </c>
      <c r="I22" s="126"/>
      <c r="J22" s="130">
        <v>0</v>
      </c>
      <c r="K22" s="131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hidden="1" x14ac:dyDescent="0.3">
      <c r="B23" s="132" t="s">
        <v>84</v>
      </c>
      <c r="C23" s="53">
        <v>12</v>
      </c>
      <c r="D23" s="130">
        <v>0</v>
      </c>
      <c r="E23" s="130"/>
      <c r="F23" s="130">
        <v>0</v>
      </c>
      <c r="G23" s="126"/>
      <c r="H23" s="126">
        <v>0</v>
      </c>
      <c r="I23" s="126"/>
      <c r="J23" s="130">
        <v>0</v>
      </c>
      <c r="K23" s="131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21" x14ac:dyDescent="0.3">
      <c r="B24" s="132" t="s">
        <v>85</v>
      </c>
      <c r="C24" s="53"/>
      <c r="D24" s="130">
        <v>1</v>
      </c>
      <c r="E24" s="130"/>
      <c r="F24" s="130">
        <v>0</v>
      </c>
      <c r="G24" s="126"/>
      <c r="H24" s="126">
        <v>0</v>
      </c>
      <c r="I24" s="126"/>
      <c r="J24" s="130">
        <v>0</v>
      </c>
      <c r="K24" s="131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hidden="1" x14ac:dyDescent="0.3">
      <c r="B25" s="132" t="s">
        <v>55</v>
      </c>
      <c r="C25" s="53"/>
      <c r="D25" s="130">
        <v>0</v>
      </c>
      <c r="E25" s="130"/>
      <c r="F25" s="130">
        <v>0</v>
      </c>
      <c r="G25" s="126"/>
      <c r="H25" s="126">
        <v>0</v>
      </c>
      <c r="I25" s="126"/>
      <c r="J25" s="130">
        <v>0</v>
      </c>
      <c r="K25" s="131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hidden="1" x14ac:dyDescent="0.3">
      <c r="B26" s="118" t="s">
        <v>86</v>
      </c>
      <c r="C26" s="53"/>
      <c r="D26" s="130">
        <v>0</v>
      </c>
      <c r="E26" s="130"/>
      <c r="F26" s="130">
        <v>0</v>
      </c>
      <c r="G26" s="126"/>
      <c r="H26" s="126">
        <v>0</v>
      </c>
      <c r="I26" s="126"/>
      <c r="J26" s="130">
        <v>0</v>
      </c>
      <c r="K26" s="131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125" customFormat="1" x14ac:dyDescent="0.25">
      <c r="B27" s="125" t="s">
        <v>87</v>
      </c>
      <c r="D27" s="135">
        <f>SUM(D10:D26)</f>
        <v>-897</v>
      </c>
      <c r="F27" s="135">
        <f>SUM(F10:F26)</f>
        <v>-1485</v>
      </c>
      <c r="H27" s="135">
        <f>SUM(H10:H26)</f>
        <v>-978.30765999999994</v>
      </c>
      <c r="J27" s="135">
        <f>SUM(J10:J26)</f>
        <v>-1577</v>
      </c>
    </row>
    <row r="28" spans="1:21" s="125" customFormat="1" x14ac:dyDescent="0.25"/>
    <row r="29" spans="1:21" x14ac:dyDescent="0.3">
      <c r="A29" s="129" t="s">
        <v>88</v>
      </c>
      <c r="B29" s="125" t="s">
        <v>89</v>
      </c>
      <c r="C29" s="53"/>
      <c r="D29" s="130"/>
      <c r="E29" s="130"/>
      <c r="F29" s="130"/>
      <c r="G29" s="126"/>
      <c r="H29" s="126"/>
      <c r="I29" s="111"/>
      <c r="J29" s="126"/>
      <c r="K29" s="131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hidden="1" x14ac:dyDescent="0.3">
      <c r="A30" s="129" t="s">
        <v>90</v>
      </c>
      <c r="B30" s="132" t="s">
        <v>91</v>
      </c>
      <c r="C30" s="53"/>
      <c r="D30" s="130">
        <v>0</v>
      </c>
      <c r="E30" s="130"/>
      <c r="F30" s="130">
        <v>0</v>
      </c>
      <c r="G30" s="126"/>
      <c r="H30" s="126">
        <v>0</v>
      </c>
      <c r="I30" s="111"/>
      <c r="J30" s="126">
        <v>0</v>
      </c>
      <c r="K30" s="131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hidden="1" x14ac:dyDescent="0.3">
      <c r="A31" s="129" t="s">
        <v>92</v>
      </c>
      <c r="B31" s="132" t="s">
        <v>93</v>
      </c>
      <c r="C31" s="53"/>
      <c r="D31" s="130">
        <v>0</v>
      </c>
      <c r="E31" s="130"/>
      <c r="F31" s="130">
        <v>0</v>
      </c>
      <c r="G31" s="126"/>
      <c r="H31" s="126">
        <v>0</v>
      </c>
      <c r="I31" s="111"/>
      <c r="J31" s="126">
        <v>0</v>
      </c>
      <c r="K31" s="131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x14ac:dyDescent="0.3">
      <c r="A32" s="129" t="s">
        <v>94</v>
      </c>
      <c r="B32" s="132" t="s">
        <v>95</v>
      </c>
      <c r="C32" s="53"/>
      <c r="D32" s="130">
        <v>26</v>
      </c>
      <c r="E32" s="130"/>
      <c r="F32" s="130">
        <v>13</v>
      </c>
      <c r="G32" s="126"/>
      <c r="H32" s="126">
        <v>23</v>
      </c>
      <c r="I32" s="111"/>
      <c r="J32" s="126">
        <v>7</v>
      </c>
      <c r="K32" s="131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x14ac:dyDescent="0.3">
      <c r="A33" s="129" t="s">
        <v>96</v>
      </c>
      <c r="B33" s="132" t="s">
        <v>97</v>
      </c>
      <c r="C33" s="53"/>
      <c r="D33" s="130">
        <v>-155</v>
      </c>
      <c r="E33" s="130"/>
      <c r="F33" s="130">
        <v>-119</v>
      </c>
      <c r="G33" s="126"/>
      <c r="H33" s="126">
        <v>-155</v>
      </c>
      <c r="I33" s="111"/>
      <c r="J33" s="126">
        <v>-119</v>
      </c>
      <c r="K33" s="131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x14ac:dyDescent="0.3">
      <c r="A34" s="129" t="s">
        <v>98</v>
      </c>
      <c r="B34" s="132" t="s">
        <v>99</v>
      </c>
      <c r="C34" s="53"/>
      <c r="D34" s="130">
        <v>-174</v>
      </c>
      <c r="E34" s="130"/>
      <c r="F34" s="130">
        <v>-74</v>
      </c>
      <c r="G34" s="126"/>
      <c r="H34" s="126">
        <v>-735</v>
      </c>
      <c r="I34" s="111"/>
      <c r="J34" s="126">
        <v>-71</v>
      </c>
      <c r="K34" s="131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x14ac:dyDescent="0.3">
      <c r="A35" s="129"/>
      <c r="B35" s="132" t="s">
        <v>100</v>
      </c>
      <c r="C35" s="53"/>
      <c r="D35" s="130">
        <v>12</v>
      </c>
      <c r="E35" s="130"/>
      <c r="F35" s="130">
        <v>724</v>
      </c>
      <c r="G35" s="126"/>
      <c r="H35" s="126">
        <v>250</v>
      </c>
      <c r="I35" s="111"/>
      <c r="J35" s="126">
        <v>1104</v>
      </c>
      <c r="K35" s="131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12.75" hidden="1" customHeight="1" x14ac:dyDescent="0.3">
      <c r="A36" s="129"/>
      <c r="B36" s="132" t="s">
        <v>101</v>
      </c>
      <c r="C36" s="53"/>
      <c r="D36" s="130">
        <v>0</v>
      </c>
      <c r="E36" s="130"/>
      <c r="F36" s="130">
        <v>0</v>
      </c>
      <c r="G36" s="126"/>
      <c r="H36" s="126">
        <v>0</v>
      </c>
      <c r="I36" s="111"/>
      <c r="J36" s="126">
        <v>0</v>
      </c>
      <c r="K36" s="131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ht="12.75" hidden="1" customHeight="1" x14ac:dyDescent="0.3">
      <c r="A37" s="129" t="s">
        <v>102</v>
      </c>
      <c r="B37" s="132" t="s">
        <v>103</v>
      </c>
      <c r="C37" s="53"/>
      <c r="D37" s="130">
        <v>0</v>
      </c>
      <c r="E37" s="130"/>
      <c r="F37" s="130">
        <v>0</v>
      </c>
      <c r="G37" s="126"/>
      <c r="H37" s="126">
        <v>0</v>
      </c>
      <c r="I37" s="111"/>
      <c r="J37" s="126">
        <v>0</v>
      </c>
      <c r="K37" s="131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x14ac:dyDescent="0.3">
      <c r="A38" s="129" t="s">
        <v>104</v>
      </c>
      <c r="B38" s="132" t="s">
        <v>105</v>
      </c>
      <c r="C38" s="53"/>
      <c r="D38" s="130">
        <v>0</v>
      </c>
      <c r="E38" s="130"/>
      <c r="F38" s="130">
        <v>0</v>
      </c>
      <c r="G38" s="126"/>
      <c r="H38" s="126">
        <v>-90</v>
      </c>
      <c r="I38" s="111"/>
      <c r="J38" s="126">
        <v>-6</v>
      </c>
      <c r="K38" s="131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x14ac:dyDescent="0.3">
      <c r="A39" s="129" t="s">
        <v>106</v>
      </c>
      <c r="B39" s="132" t="s">
        <v>107</v>
      </c>
      <c r="C39" s="53"/>
      <c r="D39" s="130">
        <v>20</v>
      </c>
      <c r="E39" s="130"/>
      <c r="F39" s="130">
        <v>-14</v>
      </c>
      <c r="G39" s="126"/>
      <c r="H39" s="126">
        <v>19</v>
      </c>
      <c r="I39" s="111"/>
      <c r="J39" s="126">
        <v>-14</v>
      </c>
      <c r="K39" s="131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ht="13.5" customHeight="1" x14ac:dyDescent="0.3">
      <c r="A40" s="134"/>
      <c r="B40" s="132" t="s">
        <v>108</v>
      </c>
      <c r="C40" s="53"/>
      <c r="D40" s="130">
        <v>-7</v>
      </c>
      <c r="E40" s="130"/>
      <c r="F40" s="130">
        <v>-1</v>
      </c>
      <c r="G40" s="126"/>
      <c r="H40" s="126">
        <v>-32</v>
      </c>
      <c r="I40" s="111"/>
      <c r="J40" s="126">
        <v>23</v>
      </c>
      <c r="K40" s="131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x14ac:dyDescent="0.3">
      <c r="A41" s="134"/>
      <c r="B41" s="132" t="s">
        <v>109</v>
      </c>
      <c r="C41" s="53"/>
      <c r="D41" s="130">
        <v>-1</v>
      </c>
      <c r="E41" s="130"/>
      <c r="F41" s="130">
        <v>-9</v>
      </c>
      <c r="G41" s="126"/>
      <c r="H41" s="126">
        <v>-8</v>
      </c>
      <c r="I41" s="111"/>
      <c r="J41" s="126">
        <v>-674</v>
      </c>
      <c r="K41" s="131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hidden="1" x14ac:dyDescent="0.3">
      <c r="B42" s="132" t="s">
        <v>71</v>
      </c>
      <c r="C42" s="53"/>
      <c r="D42" s="130"/>
      <c r="E42" s="130"/>
      <c r="F42" s="130"/>
      <c r="G42" s="126"/>
      <c r="H42" s="126"/>
      <c r="I42" s="111"/>
      <c r="J42" s="126"/>
      <c r="K42" s="131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x14ac:dyDescent="0.3">
      <c r="B43" s="136" t="s">
        <v>110</v>
      </c>
      <c r="C43" s="53"/>
      <c r="D43" s="130">
        <v>150</v>
      </c>
      <c r="E43" s="130"/>
      <c r="F43" s="130">
        <v>221</v>
      </c>
      <c r="G43" s="126"/>
      <c r="H43" s="126">
        <v>-127</v>
      </c>
      <c r="I43" s="111"/>
      <c r="J43" s="126">
        <v>121</v>
      </c>
      <c r="K43" s="131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idden="1" x14ac:dyDescent="0.3">
      <c r="B44" s="136" t="s">
        <v>111</v>
      </c>
      <c r="C44" s="53"/>
      <c r="D44" s="130">
        <v>0</v>
      </c>
      <c r="E44" s="130"/>
      <c r="F44" s="130">
        <v>0</v>
      </c>
      <c r="G44" s="126"/>
      <c r="H44" s="126">
        <v>0</v>
      </c>
      <c r="I44" s="111"/>
      <c r="J44" s="126">
        <v>0</v>
      </c>
      <c r="K44" s="131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idden="1" x14ac:dyDescent="0.3">
      <c r="B45" s="125" t="s">
        <v>112</v>
      </c>
      <c r="C45" s="53"/>
      <c r="D45" s="130">
        <v>0</v>
      </c>
      <c r="E45" s="130"/>
      <c r="F45" s="130">
        <v>0</v>
      </c>
      <c r="G45" s="126"/>
      <c r="H45" s="126">
        <v>0</v>
      </c>
      <c r="I45" s="111"/>
      <c r="J45" s="126">
        <v>0</v>
      </c>
      <c r="K45" s="137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x14ac:dyDescent="0.3">
      <c r="B46" s="125"/>
      <c r="C46" s="53"/>
      <c r="D46" s="126"/>
      <c r="E46" s="111"/>
      <c r="F46" s="126"/>
      <c r="G46" s="126"/>
      <c r="H46" s="126"/>
      <c r="I46" s="111"/>
      <c r="J46" s="126"/>
      <c r="K46" s="137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ht="13.5" customHeight="1" x14ac:dyDescent="0.3">
      <c r="B47" s="138" t="s">
        <v>113</v>
      </c>
      <c r="C47" s="53"/>
      <c r="D47" s="139">
        <f>SUM(D27:D45)</f>
        <v>-1026</v>
      </c>
      <c r="E47" s="126"/>
      <c r="F47" s="139">
        <f>SUM(F27:F45)</f>
        <v>-744</v>
      </c>
      <c r="G47" s="126"/>
      <c r="H47" s="139">
        <f>SUM(H27:H45)</f>
        <v>-1833.3076599999999</v>
      </c>
      <c r="I47" s="126"/>
      <c r="J47" s="139">
        <f>SUM(J27:J45)</f>
        <v>-1206</v>
      </c>
      <c r="K47" s="137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ht="13.5" customHeight="1" x14ac:dyDescent="0.3">
      <c r="A48" s="129" t="s">
        <v>114</v>
      </c>
      <c r="B48" s="125"/>
      <c r="C48" s="53"/>
      <c r="D48" s="126"/>
      <c r="E48" s="111"/>
      <c r="F48" s="126"/>
      <c r="G48" s="126"/>
      <c r="H48" s="126"/>
      <c r="I48" s="111"/>
      <c r="J48" s="126"/>
      <c r="K48" s="137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ht="13.5" customHeight="1" x14ac:dyDescent="0.3">
      <c r="A49" s="129" t="s">
        <v>115</v>
      </c>
      <c r="B49" s="132" t="s">
        <v>116</v>
      </c>
      <c r="C49" s="53"/>
      <c r="D49" s="126"/>
      <c r="E49" s="111"/>
      <c r="F49" s="126"/>
      <c r="G49" s="126"/>
      <c r="H49" s="126"/>
      <c r="I49" s="111"/>
      <c r="J49" s="126"/>
      <c r="K49" s="137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x14ac:dyDescent="0.3">
      <c r="A50" s="129"/>
      <c r="B50" s="132" t="s">
        <v>117</v>
      </c>
      <c r="C50" s="53"/>
      <c r="D50" s="130">
        <v>-336</v>
      </c>
      <c r="E50" s="140"/>
      <c r="F50" s="130">
        <v>-649</v>
      </c>
      <c r="G50" s="126"/>
      <c r="H50" s="126">
        <v>0.30765999999982796</v>
      </c>
      <c r="I50" s="111"/>
      <c r="J50" s="126">
        <v>0</v>
      </c>
      <c r="K50" s="137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hidden="1" x14ac:dyDescent="0.3">
      <c r="A51" s="129"/>
      <c r="B51" s="132" t="s">
        <v>118</v>
      </c>
      <c r="C51" s="53"/>
      <c r="D51" s="130">
        <v>0</v>
      </c>
      <c r="E51" s="140"/>
      <c r="F51" s="130">
        <v>0</v>
      </c>
      <c r="G51" s="126"/>
      <c r="H51" s="126">
        <v>0</v>
      </c>
      <c r="I51" s="111"/>
      <c r="J51" s="126">
        <v>0</v>
      </c>
      <c r="K51" s="137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x14ac:dyDescent="0.3">
      <c r="A52" s="129" t="s">
        <v>119</v>
      </c>
      <c r="B52" s="132" t="s">
        <v>120</v>
      </c>
      <c r="C52" s="53"/>
      <c r="D52" s="130">
        <v>-49</v>
      </c>
      <c r="E52" s="140"/>
      <c r="F52" s="130">
        <v>0</v>
      </c>
      <c r="G52" s="126"/>
      <c r="H52" s="126">
        <v>-49</v>
      </c>
      <c r="I52" s="111"/>
      <c r="J52" s="126">
        <v>0</v>
      </c>
      <c r="K52" s="137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hidden="1" x14ac:dyDescent="0.3">
      <c r="A53" s="129" t="s">
        <v>121</v>
      </c>
      <c r="B53" s="132" t="s">
        <v>122</v>
      </c>
      <c r="C53" s="53"/>
      <c r="D53" s="130">
        <v>0</v>
      </c>
      <c r="E53" s="140"/>
      <c r="F53" s="130">
        <v>0</v>
      </c>
      <c r="G53" s="126"/>
      <c r="H53" s="126">
        <v>0</v>
      </c>
      <c r="I53" s="111"/>
      <c r="J53" s="126">
        <v>0</v>
      </c>
      <c r="K53" s="137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idden="1" x14ac:dyDescent="0.3">
      <c r="A54" s="134" t="s">
        <v>123</v>
      </c>
      <c r="B54" s="132" t="s">
        <v>124</v>
      </c>
      <c r="C54" s="53"/>
      <c r="D54" s="130">
        <v>0</v>
      </c>
      <c r="E54" s="140"/>
      <c r="F54" s="130">
        <v>0</v>
      </c>
      <c r="G54" s="126"/>
      <c r="H54" s="126">
        <v>0</v>
      </c>
      <c r="I54" s="111"/>
      <c r="J54" s="126">
        <v>0</v>
      </c>
      <c r="K54" s="137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idden="1" x14ac:dyDescent="0.3">
      <c r="A55" s="134"/>
      <c r="B55" s="132" t="s">
        <v>125</v>
      </c>
      <c r="C55" s="53"/>
      <c r="D55" s="130">
        <v>0</v>
      </c>
      <c r="E55" s="140"/>
      <c r="F55" s="130">
        <v>0</v>
      </c>
      <c r="G55" s="126"/>
      <c r="H55" s="126">
        <v>0</v>
      </c>
      <c r="I55" s="111"/>
      <c r="J55" s="126">
        <v>0</v>
      </c>
      <c r="K55" s="137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idden="1" x14ac:dyDescent="0.3">
      <c r="A56" s="134"/>
      <c r="B56" s="132" t="s">
        <v>126</v>
      </c>
      <c r="C56" s="53"/>
      <c r="D56" s="130">
        <v>0</v>
      </c>
      <c r="E56" s="140"/>
      <c r="F56" s="130">
        <v>0</v>
      </c>
      <c r="G56" s="126"/>
      <c r="H56" s="126">
        <v>0</v>
      </c>
      <c r="I56" s="111"/>
      <c r="J56" s="126">
        <v>0</v>
      </c>
      <c r="K56" s="137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idden="1" x14ac:dyDescent="0.3">
      <c r="A57" s="134"/>
      <c r="B57" s="132" t="s">
        <v>127</v>
      </c>
      <c r="C57" s="53"/>
      <c r="D57" s="130">
        <v>0</v>
      </c>
      <c r="E57" s="140"/>
      <c r="F57" s="130">
        <v>0</v>
      </c>
      <c r="G57" s="126"/>
      <c r="H57" s="126">
        <v>0</v>
      </c>
      <c r="I57" s="111"/>
      <c r="J57" s="126">
        <v>0</v>
      </c>
      <c r="K57" s="137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x14ac:dyDescent="0.3">
      <c r="A58" s="134"/>
      <c r="B58" s="132" t="s">
        <v>128</v>
      </c>
      <c r="C58" s="53"/>
      <c r="D58" s="130">
        <v>1411</v>
      </c>
      <c r="E58" s="140"/>
      <c r="F58" s="130">
        <v>1394</v>
      </c>
      <c r="G58" s="126"/>
      <c r="H58" s="126">
        <v>0</v>
      </c>
      <c r="I58" s="111"/>
      <c r="J58" s="126">
        <v>0</v>
      </c>
      <c r="K58" s="137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idden="1" x14ac:dyDescent="0.3">
      <c r="A59" s="134"/>
      <c r="B59" s="132" t="s">
        <v>129</v>
      </c>
      <c r="C59" s="53"/>
      <c r="D59" s="130">
        <v>0</v>
      </c>
      <c r="E59" s="140"/>
      <c r="F59" s="130">
        <v>0</v>
      </c>
      <c r="G59" s="126"/>
      <c r="H59" s="126">
        <v>0</v>
      </c>
      <c r="I59" s="111"/>
      <c r="J59" s="126">
        <v>0</v>
      </c>
      <c r="K59" s="137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idden="1" x14ac:dyDescent="0.3">
      <c r="A60" s="134"/>
      <c r="B60" s="136" t="s">
        <v>130</v>
      </c>
      <c r="C60" s="53"/>
      <c r="D60" s="130">
        <v>0</v>
      </c>
      <c r="E60" s="140"/>
      <c r="F60" s="130">
        <v>0</v>
      </c>
      <c r="G60" s="126"/>
      <c r="H60" s="126">
        <v>0</v>
      </c>
      <c r="I60" s="111"/>
      <c r="J60" s="126">
        <v>0</v>
      </c>
      <c r="K60" s="137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idden="1" x14ac:dyDescent="0.3">
      <c r="A61" s="134"/>
      <c r="B61" s="136" t="s">
        <v>131</v>
      </c>
      <c r="C61" s="53"/>
      <c r="D61" s="130">
        <v>0</v>
      </c>
      <c r="E61" s="140"/>
      <c r="F61" s="130">
        <v>0</v>
      </c>
      <c r="G61" s="126"/>
      <c r="H61" s="126">
        <v>0</v>
      </c>
      <c r="I61" s="111"/>
      <c r="J61" s="126">
        <v>0</v>
      </c>
      <c r="K61" s="137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x14ac:dyDescent="0.3">
      <c r="B62" s="132"/>
      <c r="C62" s="53"/>
      <c r="D62" s="126"/>
      <c r="E62" s="111"/>
      <c r="F62" s="126"/>
      <c r="G62" s="126"/>
      <c r="H62" s="126"/>
      <c r="I62" s="111"/>
      <c r="J62" s="126"/>
      <c r="K62" s="141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3.5" customHeight="1" x14ac:dyDescent="0.3">
      <c r="B63" s="142" t="s">
        <v>132</v>
      </c>
      <c r="C63" s="53"/>
      <c r="D63" s="139">
        <f>SUM(D50:D61)</f>
        <v>1026</v>
      </c>
      <c r="E63" s="126"/>
      <c r="F63" s="139">
        <f>SUM(F50:F61)</f>
        <v>745</v>
      </c>
      <c r="G63" s="126"/>
      <c r="H63" s="139">
        <f>SUM(H50:H61)</f>
        <v>-48.692340000000172</v>
      </c>
      <c r="I63" s="126"/>
      <c r="J63" s="139">
        <f>SUM(J50:J61)</f>
        <v>0</v>
      </c>
      <c r="K63" s="141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2.75" hidden="1" customHeight="1" x14ac:dyDescent="0.3">
      <c r="B64" s="125"/>
      <c r="C64" s="53"/>
      <c r="D64" s="126"/>
      <c r="E64" s="111"/>
      <c r="F64" s="126"/>
      <c r="G64" s="126"/>
      <c r="H64" s="126"/>
      <c r="I64" s="111"/>
      <c r="J64" s="126"/>
      <c r="K64" s="141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2.75" hidden="1" customHeight="1" x14ac:dyDescent="0.3">
      <c r="A65" s="129" t="s">
        <v>133</v>
      </c>
      <c r="B65" s="125" t="s">
        <v>134</v>
      </c>
      <c r="C65" s="53"/>
      <c r="D65" s="126"/>
      <c r="E65" s="111"/>
      <c r="F65" s="126"/>
      <c r="G65" s="126"/>
      <c r="H65" s="126"/>
      <c r="I65" s="111"/>
      <c r="J65" s="126"/>
      <c r="K65" s="141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2.75" hidden="1" customHeight="1" x14ac:dyDescent="0.3">
      <c r="A66" s="129"/>
      <c r="B66" s="125" t="s">
        <v>135</v>
      </c>
      <c r="C66" s="53"/>
      <c r="D66" s="130">
        <v>0</v>
      </c>
      <c r="E66" s="140"/>
      <c r="F66" s="130">
        <v>0</v>
      </c>
      <c r="G66" s="126"/>
      <c r="H66" s="126">
        <v>0</v>
      </c>
      <c r="I66" s="111"/>
      <c r="J66" s="126">
        <v>0</v>
      </c>
      <c r="K66" s="141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2.75" hidden="1" customHeight="1" x14ac:dyDescent="0.3">
      <c r="A67" s="129" t="s">
        <v>136</v>
      </c>
      <c r="B67" s="125" t="s">
        <v>137</v>
      </c>
      <c r="C67" s="53"/>
      <c r="D67" s="130">
        <v>0</v>
      </c>
      <c r="E67" s="140"/>
      <c r="F67" s="130">
        <v>0</v>
      </c>
      <c r="G67" s="126"/>
      <c r="H67" s="126">
        <v>0</v>
      </c>
      <c r="I67" s="111"/>
      <c r="J67" s="126">
        <v>0</v>
      </c>
      <c r="K67" s="141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idden="1" x14ac:dyDescent="0.3">
      <c r="A68" s="129" t="s">
        <v>138</v>
      </c>
      <c r="B68" s="125" t="s">
        <v>139</v>
      </c>
      <c r="C68" s="53"/>
      <c r="D68" s="130">
        <v>0</v>
      </c>
      <c r="E68" s="140"/>
      <c r="F68" s="130">
        <v>0</v>
      </c>
      <c r="G68" s="126"/>
      <c r="H68" s="126">
        <v>0</v>
      </c>
      <c r="I68" s="111"/>
      <c r="J68" s="126">
        <v>0</v>
      </c>
      <c r="K68" s="141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2.75" hidden="1" customHeight="1" x14ac:dyDescent="0.3">
      <c r="A69" s="129"/>
      <c r="B69" s="125" t="s">
        <v>140</v>
      </c>
      <c r="C69" s="53"/>
      <c r="D69" s="130">
        <v>0</v>
      </c>
      <c r="E69" s="140"/>
      <c r="F69" s="130">
        <v>0</v>
      </c>
      <c r="G69" s="126"/>
      <c r="H69" s="126">
        <v>0</v>
      </c>
      <c r="I69" s="111"/>
      <c r="J69" s="126">
        <v>0</v>
      </c>
      <c r="K69" s="141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2.75" hidden="1" customHeight="1" x14ac:dyDescent="0.3">
      <c r="A70" s="129"/>
      <c r="B70" s="125" t="s">
        <v>141</v>
      </c>
      <c r="C70" s="53"/>
      <c r="D70" s="130">
        <v>0</v>
      </c>
      <c r="E70" s="140"/>
      <c r="F70" s="130">
        <v>0</v>
      </c>
      <c r="G70" s="126"/>
      <c r="H70" s="126">
        <v>0</v>
      </c>
      <c r="I70" s="111"/>
      <c r="J70" s="126">
        <v>0</v>
      </c>
      <c r="K70" s="141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2.75" hidden="1" customHeight="1" x14ac:dyDescent="0.3">
      <c r="A71" s="129" t="s">
        <v>142</v>
      </c>
      <c r="B71" s="125" t="s">
        <v>128</v>
      </c>
      <c r="C71" s="53"/>
      <c r="D71" s="130">
        <v>0</v>
      </c>
      <c r="E71" s="140"/>
      <c r="F71" s="130">
        <v>0</v>
      </c>
      <c r="G71" s="126"/>
      <c r="H71" s="126">
        <v>0</v>
      </c>
      <c r="I71" s="111"/>
      <c r="J71" s="126">
        <v>0</v>
      </c>
      <c r="K71" s="141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2.75" hidden="1" customHeight="1" x14ac:dyDescent="0.3">
      <c r="A72" s="129"/>
      <c r="B72" s="108" t="s">
        <v>143</v>
      </c>
      <c r="C72" s="53"/>
      <c r="D72" s="130">
        <v>0</v>
      </c>
      <c r="E72" s="140"/>
      <c r="F72" s="130">
        <v>0</v>
      </c>
      <c r="G72" s="126"/>
      <c r="H72" s="126">
        <v>0</v>
      </c>
      <c r="I72" s="111"/>
      <c r="J72" s="126">
        <v>0</v>
      </c>
      <c r="K72" s="141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2.75" hidden="1" customHeight="1" x14ac:dyDescent="0.3">
      <c r="A73" s="129"/>
      <c r="B73" s="118" t="s">
        <v>144</v>
      </c>
      <c r="C73" s="53"/>
      <c r="D73" s="130">
        <v>0</v>
      </c>
      <c r="E73" s="140"/>
      <c r="F73" s="130">
        <v>0</v>
      </c>
      <c r="G73" s="126"/>
      <c r="H73" s="126">
        <v>0</v>
      </c>
      <c r="I73" s="111"/>
      <c r="J73" s="126">
        <v>0</v>
      </c>
      <c r="K73" s="141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2.75" hidden="1" customHeight="1" x14ac:dyDescent="0.3">
      <c r="A74" s="134"/>
      <c r="B74" s="118" t="s">
        <v>145</v>
      </c>
      <c r="C74" s="53"/>
      <c r="D74" s="130">
        <v>0</v>
      </c>
      <c r="E74" s="140"/>
      <c r="F74" s="130">
        <v>0</v>
      </c>
      <c r="G74" s="126"/>
      <c r="H74" s="126">
        <v>0</v>
      </c>
      <c r="I74" s="111"/>
      <c r="J74" s="126">
        <v>0</v>
      </c>
      <c r="K74" s="141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2.75" hidden="1" customHeight="1" x14ac:dyDescent="0.3">
      <c r="A75" s="134"/>
      <c r="B75" s="118" t="s">
        <v>146</v>
      </c>
      <c r="C75" s="53"/>
      <c r="D75" s="130">
        <v>0</v>
      </c>
      <c r="E75" s="140"/>
      <c r="F75" s="130">
        <v>0</v>
      </c>
      <c r="G75" s="126"/>
      <c r="H75" s="126">
        <v>0</v>
      </c>
      <c r="I75" s="111"/>
      <c r="J75" s="126">
        <v>0</v>
      </c>
      <c r="K75" s="141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2.75" hidden="1" customHeight="1" x14ac:dyDescent="0.3">
      <c r="B76" s="118" t="s">
        <v>147</v>
      </c>
      <c r="C76" s="53"/>
      <c r="D76" s="130"/>
      <c r="E76" s="140"/>
      <c r="F76" s="130">
        <v>0</v>
      </c>
      <c r="G76" s="110"/>
      <c r="H76" s="126"/>
      <c r="I76" s="111"/>
      <c r="J76" s="126">
        <v>0</v>
      </c>
      <c r="K76" s="141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2.75" hidden="1" customHeight="1" x14ac:dyDescent="0.3">
      <c r="B77" s="125" t="s">
        <v>148</v>
      </c>
      <c r="C77" s="53"/>
      <c r="D77" s="130">
        <v>0</v>
      </c>
      <c r="E77" s="140"/>
      <c r="F77" s="130">
        <v>0</v>
      </c>
      <c r="G77" s="126"/>
      <c r="H77" s="126">
        <v>0</v>
      </c>
      <c r="I77" s="111"/>
      <c r="J77" s="126">
        <v>0</v>
      </c>
      <c r="K77" s="141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2.75" hidden="1" customHeight="1" x14ac:dyDescent="0.3">
      <c r="B78" s="125" t="s">
        <v>149</v>
      </c>
      <c r="C78" s="53"/>
      <c r="D78" s="130">
        <v>0</v>
      </c>
      <c r="E78" s="140"/>
      <c r="F78" s="130">
        <v>0</v>
      </c>
      <c r="G78" s="126"/>
      <c r="H78" s="126">
        <v>0</v>
      </c>
      <c r="I78" s="111"/>
      <c r="J78" s="126">
        <v>0</v>
      </c>
      <c r="K78" s="141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s="143" customFormat="1" x14ac:dyDescent="0.3">
      <c r="B79" s="125"/>
      <c r="C79" s="53"/>
      <c r="D79" s="126"/>
      <c r="E79" s="111"/>
      <c r="F79" s="126"/>
      <c r="G79" s="126"/>
      <c r="H79" s="126"/>
      <c r="I79" s="111"/>
      <c r="J79" s="126"/>
      <c r="K79" s="144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idden="1" x14ac:dyDescent="0.3">
      <c r="B80" s="125" t="s">
        <v>150</v>
      </c>
      <c r="C80" s="53"/>
      <c r="D80" s="126">
        <f>SUM(D67:D79)</f>
        <v>0</v>
      </c>
      <c r="E80" s="126"/>
      <c r="F80" s="126">
        <f>SUM(F67:F79)</f>
        <v>0</v>
      </c>
      <c r="G80" s="146"/>
      <c r="H80" s="126">
        <f>SUM(H67:H79)</f>
        <v>0</v>
      </c>
      <c r="I80" s="126"/>
      <c r="J80" s="126">
        <f>SUM(J67:J79)</f>
        <v>0</v>
      </c>
      <c r="K80" s="141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2:21" ht="14.15" customHeight="1" x14ac:dyDescent="0.3">
      <c r="B81" s="125" t="s">
        <v>151</v>
      </c>
      <c r="C81" s="53"/>
      <c r="D81" s="147">
        <f>D47+D63+D80</f>
        <v>0</v>
      </c>
      <c r="E81" s="126"/>
      <c r="F81" s="147">
        <f>F47+F63+F80</f>
        <v>1</v>
      </c>
      <c r="G81" s="146"/>
      <c r="H81" s="147">
        <f>H47+H63+H80</f>
        <v>-1882</v>
      </c>
      <c r="I81" s="126"/>
      <c r="J81" s="147">
        <f>J47+J63+J80</f>
        <v>-1206</v>
      </c>
      <c r="K81" s="141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2:21" ht="14.15" customHeight="1" x14ac:dyDescent="0.3">
      <c r="B82" s="125"/>
      <c r="C82" s="53"/>
      <c r="D82" s="126"/>
      <c r="E82" s="126"/>
      <c r="F82" s="126"/>
      <c r="G82" s="146"/>
      <c r="H82" s="126"/>
      <c r="I82" s="126"/>
      <c r="J82" s="126"/>
      <c r="K82" s="141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2:21" ht="12.75" customHeight="1" x14ac:dyDescent="0.3">
      <c r="B83" s="108" t="s">
        <v>152</v>
      </c>
      <c r="C83" s="53"/>
      <c r="D83" s="148">
        <v>1</v>
      </c>
      <c r="E83" s="149"/>
      <c r="F83" s="148">
        <v>0</v>
      </c>
      <c r="G83" s="137"/>
      <c r="H83" s="146">
        <v>3328</v>
      </c>
      <c r="I83" s="150"/>
      <c r="J83" s="148">
        <v>3594</v>
      </c>
      <c r="K83" s="141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2:21" ht="12.75" customHeight="1" x14ac:dyDescent="0.3">
      <c r="B84" s="108" t="s">
        <v>153</v>
      </c>
      <c r="C84" s="53"/>
      <c r="D84" s="148">
        <v>1</v>
      </c>
      <c r="E84" s="149"/>
      <c r="F84" s="148">
        <v>1</v>
      </c>
      <c r="H84" s="148">
        <v>1446</v>
      </c>
      <c r="I84" s="150"/>
      <c r="J84" s="148">
        <v>2388</v>
      </c>
      <c r="K84" s="141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2:21" ht="12.75" hidden="1" customHeight="1" x14ac:dyDescent="0.3">
      <c r="C85" s="53"/>
      <c r="D85" s="151">
        <f>D84-D83</f>
        <v>0</v>
      </c>
      <c r="F85" s="151">
        <f>F84-F83</f>
        <v>1</v>
      </c>
      <c r="H85" s="151">
        <f>H84-H83</f>
        <v>-1882</v>
      </c>
      <c r="J85" s="151">
        <f>J84-J83</f>
        <v>-1206</v>
      </c>
      <c r="K85" s="141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2:21" x14ac:dyDescent="0.3">
      <c r="C86" s="53"/>
      <c r="D86" s="151"/>
      <c r="F86" s="151"/>
      <c r="H86" s="151"/>
      <c r="J86" s="151"/>
      <c r="K86" s="141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2:21" x14ac:dyDescent="0.3">
      <c r="B87" s="153" t="s">
        <v>63</v>
      </c>
      <c r="C87" s="53"/>
      <c r="D87" s="154"/>
      <c r="E87" s="154"/>
      <c r="F87" s="154"/>
      <c r="G87" s="154"/>
      <c r="H87" s="154"/>
      <c r="I87" s="154"/>
      <c r="J87" s="154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2:21" x14ac:dyDescent="0.3"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2:21" x14ac:dyDescent="0.3">
      <c r="D89" s="155">
        <f>D84-D83-D81</f>
        <v>0</v>
      </c>
      <c r="E89" s="156"/>
      <c r="F89" s="155">
        <f>F84-F83-F81</f>
        <v>0</v>
      </c>
      <c r="G89" s="156"/>
      <c r="H89" s="155">
        <f>H84-H83-H81</f>
        <v>0</v>
      </c>
      <c r="I89" s="157"/>
      <c r="J89" s="155">
        <f>J84-J83-J81</f>
        <v>0</v>
      </c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2:21" s="114" customFormat="1" x14ac:dyDescent="0.3">
      <c r="I90" s="152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2:21" s="114" customFormat="1" x14ac:dyDescent="0.3">
      <c r="I91" s="152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2:21" s="114" customFormat="1" x14ac:dyDescent="0.3">
      <c r="I92" s="152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2:21" s="114" customFormat="1" x14ac:dyDescent="0.3">
      <c r="I93" s="152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2:21" s="114" customFormat="1" x14ac:dyDescent="0.3">
      <c r="I94" s="152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2:21" s="114" customFormat="1" x14ac:dyDescent="0.3">
      <c r="I95" s="152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2:21" s="114" customFormat="1" x14ac:dyDescent="0.3">
      <c r="I96" s="152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9:21" s="114" customFormat="1" x14ac:dyDescent="0.3">
      <c r="I97" s="152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9:21" s="114" customFormat="1" x14ac:dyDescent="0.3">
      <c r="I98" s="152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9:21" s="114" customFormat="1" x14ac:dyDescent="0.3">
      <c r="I99" s="152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9:21" s="114" customFormat="1" x14ac:dyDescent="0.3">
      <c r="I100" s="152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9:21" s="114" customFormat="1" x14ac:dyDescent="0.3">
      <c r="I101" s="152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9:21" s="114" customFormat="1" x14ac:dyDescent="0.3">
      <c r="I102" s="152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9:21" s="114" customFormat="1" x14ac:dyDescent="0.3">
      <c r="I103" s="152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9:21" s="114" customFormat="1" x14ac:dyDescent="0.3">
      <c r="I104" s="152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9:21" s="114" customFormat="1" x14ac:dyDescent="0.3">
      <c r="I105" s="152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9:21" s="114" customFormat="1" x14ac:dyDescent="0.3">
      <c r="I106" s="152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9:21" s="114" customFormat="1" x14ac:dyDescent="0.3">
      <c r="I107" s="152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9:21" s="114" customFormat="1" x14ac:dyDescent="0.3">
      <c r="I108" s="152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</sheetData>
  <mergeCells count="2">
    <mergeCell ref="D7:F7"/>
    <mergeCell ref="H7:J7"/>
  </mergeCells>
  <pageMargins left="0.51181102362204722" right="0.51181102362204722" top="0.78740157480314965" bottom="0.78740157480314965" header="0.31496062992125984" footer="0.31496062992125984"/>
  <pageSetup paperSize="9" scale="6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72"/>
  <sheetViews>
    <sheetView showGridLines="0" zoomScaleNormal="100" workbookViewId="0">
      <pane xSplit="3" ySplit="8" topLeftCell="O18" activePane="bottomRight" state="frozen"/>
      <selection activeCell="B3" sqref="B3:D3"/>
      <selection pane="topRight" activeCell="B3" sqref="B3:D3"/>
      <selection pane="bottomLeft" activeCell="B3" sqref="B3:D3"/>
      <selection pane="bottomRight" activeCell="B3" sqref="B3:D3"/>
    </sheetView>
  </sheetViews>
  <sheetFormatPr defaultColWidth="18.7265625" defaultRowHeight="18" customHeight="1" outlineLevelCol="1" x14ac:dyDescent="0.25"/>
  <cols>
    <col min="1" max="1" width="1.453125" customWidth="1"/>
    <col min="2" max="2" width="30.7265625" hidden="1" customWidth="1" outlineLevel="1"/>
    <col min="3" max="3" width="50.7265625" customWidth="1" collapsed="1"/>
    <col min="4" max="9" width="17.7265625" customWidth="1" outlineLevel="1"/>
    <col min="10" max="10" width="17.7265625" customWidth="1"/>
    <col min="11" max="15" width="17.7265625" customWidth="1" outlineLevel="1"/>
    <col min="16" max="16" width="17.7265625" customWidth="1"/>
    <col min="17" max="18" width="17.7265625" customWidth="1" outlineLevel="1"/>
    <col min="19" max="19" width="18.7265625" customWidth="1"/>
    <col min="20" max="20" width="1.453125" customWidth="1"/>
  </cols>
  <sheetData>
    <row r="1" spans="1:20" s="160" customFormat="1" ht="10" customHeight="1" x14ac:dyDescent="0.25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1">
        <v>-2.6147972675971687E-12</v>
      </c>
      <c r="K1" s="160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59"/>
      <c r="R1" s="159"/>
      <c r="S1" s="162">
        <f>(S62-K62)*1000</f>
        <v>-917992.91999999061</v>
      </c>
      <c r="T1" s="159"/>
    </row>
    <row r="2" spans="1:20" s="166" customFormat="1" ht="18" customHeight="1" x14ac:dyDescent="0.25">
      <c r="A2"/>
      <c r="B2"/>
      <c r="C2" s="163" t="s">
        <v>154</v>
      </c>
      <c r="D2" s="160"/>
      <c r="E2" s="164"/>
      <c r="F2" s="164"/>
      <c r="G2" s="164"/>
      <c r="H2" s="164"/>
      <c r="I2" s="164"/>
      <c r="J2" s="165"/>
      <c r="K2" s="164"/>
      <c r="L2" s="164"/>
      <c r="M2" s="164"/>
      <c r="N2" s="164"/>
      <c r="O2" s="164"/>
      <c r="P2" s="165"/>
      <c r="Q2" s="164"/>
      <c r="R2" s="164"/>
      <c r="S2" s="395" t="s">
        <v>155</v>
      </c>
      <c r="T2" s="164"/>
    </row>
    <row r="3" spans="1:20" s="166" customFormat="1" ht="18" customHeight="1" x14ac:dyDescent="0.25">
      <c r="A3"/>
      <c r="B3"/>
      <c r="C3" s="163" t="s">
        <v>156</v>
      </c>
      <c r="D3" s="162"/>
      <c r="E3" s="164"/>
      <c r="F3" s="164"/>
      <c r="G3" s="164"/>
      <c r="H3" s="164"/>
      <c r="I3" s="164"/>
      <c r="J3" s="165"/>
      <c r="K3" s="164"/>
      <c r="L3" s="164"/>
      <c r="M3" s="164"/>
      <c r="N3" s="164"/>
      <c r="O3" s="164"/>
      <c r="P3" s="165"/>
      <c r="Q3" s="167"/>
      <c r="R3" s="164"/>
      <c r="S3" s="396"/>
      <c r="T3" s="164"/>
    </row>
    <row r="4" spans="1:20" s="166" customFormat="1" ht="18" customHeight="1" x14ac:dyDescent="0.25">
      <c r="A4"/>
      <c r="B4"/>
      <c r="C4" s="168" t="s">
        <v>157</v>
      </c>
      <c r="D4" s="164"/>
      <c r="E4" s="164"/>
      <c r="F4" s="164"/>
      <c r="G4" s="164"/>
      <c r="H4" s="164"/>
      <c r="I4" s="164"/>
      <c r="J4" s="165"/>
      <c r="K4" s="164"/>
      <c r="L4" s="164"/>
      <c r="M4" s="164"/>
      <c r="N4" s="164"/>
      <c r="O4" s="164"/>
      <c r="P4" s="165"/>
      <c r="Q4" s="167"/>
      <c r="R4" s="164"/>
      <c r="S4" s="169">
        <f>O8</f>
        <v>44012</v>
      </c>
      <c r="T4" s="164"/>
    </row>
    <row r="5" spans="1:20" s="172" customFormat="1" ht="10" customHeight="1" thickBot="1" x14ac:dyDescent="0.3">
      <c r="A5"/>
      <c r="B5"/>
      <c r="C5" s="170"/>
      <c r="D5" s="11"/>
      <c r="E5" s="11"/>
      <c r="F5" s="11"/>
      <c r="G5" s="11"/>
      <c r="H5" s="11"/>
      <c r="I5" s="11"/>
      <c r="J5" s="171"/>
      <c r="K5" s="11"/>
      <c r="L5" s="11"/>
      <c r="M5" s="11"/>
      <c r="N5" s="11"/>
      <c r="O5" s="11"/>
      <c r="P5" s="171"/>
      <c r="Q5" s="11"/>
      <c r="R5" s="11"/>
      <c r="S5" s="171"/>
      <c r="T5" s="11"/>
    </row>
    <row r="6" spans="1:20" s="166" customFormat="1" ht="18" customHeight="1" x14ac:dyDescent="0.25">
      <c r="A6"/>
      <c r="B6"/>
      <c r="C6" s="397" t="s">
        <v>158</v>
      </c>
      <c r="D6" s="173" t="s">
        <v>159</v>
      </c>
      <c r="E6" s="173" t="s">
        <v>208</v>
      </c>
      <c r="F6" s="173" t="s">
        <v>209</v>
      </c>
      <c r="G6" s="173" t="s">
        <v>210</v>
      </c>
      <c r="H6" s="173" t="s">
        <v>165</v>
      </c>
      <c r="I6" s="173" t="s">
        <v>166</v>
      </c>
      <c r="J6" s="399" t="s">
        <v>160</v>
      </c>
      <c r="K6" s="173" t="s">
        <v>211</v>
      </c>
      <c r="L6" s="173" t="s">
        <v>212</v>
      </c>
      <c r="M6" s="173" t="s">
        <v>213</v>
      </c>
      <c r="N6" s="173" t="s">
        <v>165</v>
      </c>
      <c r="O6" s="173" t="s">
        <v>166</v>
      </c>
      <c r="P6" s="399" t="s">
        <v>161</v>
      </c>
      <c r="Q6" s="174" t="s">
        <v>162</v>
      </c>
      <c r="R6" s="175"/>
      <c r="S6" s="402" t="s">
        <v>163</v>
      </c>
      <c r="T6" s="164"/>
    </row>
    <row r="7" spans="1:20" s="166" customFormat="1" ht="18" customHeight="1" x14ac:dyDescent="0.25">
      <c r="A7"/>
      <c r="B7"/>
      <c r="C7" s="398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400"/>
      <c r="K7" s="176" t="s">
        <v>164</v>
      </c>
      <c r="L7" s="176" t="s">
        <v>164</v>
      </c>
      <c r="M7" s="176" t="s">
        <v>164</v>
      </c>
      <c r="N7" s="176" t="s">
        <v>164</v>
      </c>
      <c r="O7" s="176" t="s">
        <v>164</v>
      </c>
      <c r="P7" s="400"/>
      <c r="Q7" s="404" t="s">
        <v>165</v>
      </c>
      <c r="R7" s="405" t="s">
        <v>166</v>
      </c>
      <c r="S7" s="403"/>
      <c r="T7" s="164"/>
    </row>
    <row r="8" spans="1:20" s="166" customFormat="1" ht="18" customHeight="1" thickBot="1" x14ac:dyDescent="0.3">
      <c r="A8"/>
      <c r="B8"/>
      <c r="C8" s="398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401"/>
      <c r="K8" s="177">
        <v>44012</v>
      </c>
      <c r="L8" s="177">
        <v>44012</v>
      </c>
      <c r="M8" s="177">
        <v>44012</v>
      </c>
      <c r="N8" s="177">
        <v>44012</v>
      </c>
      <c r="O8" s="177">
        <v>44012</v>
      </c>
      <c r="P8" s="401"/>
      <c r="Q8" s="404"/>
      <c r="R8" s="405"/>
      <c r="S8" s="403"/>
      <c r="T8" s="164"/>
    </row>
    <row r="9" spans="1:20" s="172" customFormat="1" ht="10" customHeight="1" x14ac:dyDescent="0.25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2"/>
      <c r="K9" s="181"/>
      <c r="L9" s="181"/>
      <c r="M9" s="181"/>
      <c r="N9" s="181"/>
      <c r="O9" s="181"/>
      <c r="P9" s="182"/>
      <c r="Q9" s="181"/>
      <c r="R9" s="183"/>
      <c r="S9" s="184"/>
      <c r="T9" s="11"/>
    </row>
    <row r="10" spans="1:20" s="172" customFormat="1" ht="18" customHeight="1" x14ac:dyDescent="0.25">
      <c r="A10" s="178"/>
      <c r="B10" s="179" t="s">
        <v>3</v>
      </c>
      <c r="C10" s="185" t="s">
        <v>168</v>
      </c>
      <c r="D10" s="186">
        <v>129134.60810000001</v>
      </c>
      <c r="E10" s="186">
        <v>1433.3392644428563</v>
      </c>
      <c r="F10" s="186">
        <v>0</v>
      </c>
      <c r="G10" s="186">
        <v>525.73420659768226</v>
      </c>
      <c r="H10" s="186">
        <v>0</v>
      </c>
      <c r="I10" s="186">
        <v>-1119.6701034069997</v>
      </c>
      <c r="J10" s="187">
        <f>SUM(D10:I10)</f>
        <v>129974.01146763354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7">
        <f>SUM(K10:O10)</f>
        <v>0</v>
      </c>
      <c r="Q10" s="186"/>
      <c r="R10" s="186"/>
      <c r="S10" s="188">
        <f>J10+P10+Q10-R10</f>
        <v>129974.01146763354</v>
      </c>
      <c r="T10" s="11"/>
    </row>
    <row r="11" spans="1:20" s="172" customFormat="1" ht="10" customHeight="1" x14ac:dyDescent="0.25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1">
        <f t="shared" ref="J11:J70" si="0">SUM(D11:I11)</f>
        <v>0</v>
      </c>
      <c r="K11" s="190"/>
      <c r="L11" s="190"/>
      <c r="M11" s="190"/>
      <c r="N11" s="190"/>
      <c r="O11" s="190"/>
      <c r="P11" s="191">
        <f t="shared" ref="P11:P70" si="1">SUM(K11:O11)</f>
        <v>0</v>
      </c>
      <c r="Q11" s="190"/>
      <c r="R11" s="192"/>
      <c r="S11" s="193">
        <f t="shared" ref="S11:S71" si="2">J11+P11+Q11-R11</f>
        <v>0</v>
      </c>
      <c r="T11" s="11"/>
    </row>
    <row r="12" spans="1:20" s="172" customFormat="1" ht="18" customHeight="1" x14ac:dyDescent="0.25">
      <c r="A12" s="178"/>
      <c r="B12" s="194" t="s">
        <v>4</v>
      </c>
      <c r="C12" s="189" t="s">
        <v>169</v>
      </c>
      <c r="D12" s="190">
        <v>-23403.980519999997</v>
      </c>
      <c r="E12" s="190">
        <v>-20.842693783987656</v>
      </c>
      <c r="F12" s="190">
        <v>0</v>
      </c>
      <c r="G12" s="190">
        <v>0</v>
      </c>
      <c r="H12" s="190">
        <v>0</v>
      </c>
      <c r="I12" s="190">
        <v>0</v>
      </c>
      <c r="J12" s="191">
        <f t="shared" si="0"/>
        <v>-23424.823213783984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1">
        <f t="shared" si="1"/>
        <v>0</v>
      </c>
      <c r="Q12" s="190"/>
      <c r="R12" s="192"/>
      <c r="S12" s="193">
        <f t="shared" si="2"/>
        <v>-23424.823213783984</v>
      </c>
      <c r="T12" s="11"/>
    </row>
    <row r="13" spans="1:20" s="172" customFormat="1" ht="18" customHeight="1" x14ac:dyDescent="0.25">
      <c r="A13" s="178"/>
      <c r="B13" s="194" t="s">
        <v>5</v>
      </c>
      <c r="C13" s="189" t="s">
        <v>170</v>
      </c>
      <c r="D13" s="190">
        <v>-4321.4370399999998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1">
        <f t="shared" si="0"/>
        <v>-4321.4370399999998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1">
        <f t="shared" si="1"/>
        <v>0</v>
      </c>
      <c r="Q13" s="190"/>
      <c r="R13" s="192"/>
      <c r="S13" s="193">
        <f t="shared" si="2"/>
        <v>-4321.4370399999998</v>
      </c>
      <c r="T13" s="11"/>
    </row>
    <row r="14" spans="1:20" s="172" customFormat="1" ht="10" customHeight="1" x14ac:dyDescent="0.25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1">
        <f t="shared" si="0"/>
        <v>0</v>
      </c>
      <c r="K14" s="195"/>
      <c r="L14" s="195"/>
      <c r="M14" s="195"/>
      <c r="N14" s="195"/>
      <c r="O14" s="195"/>
      <c r="P14" s="191">
        <f t="shared" si="1"/>
        <v>0</v>
      </c>
      <c r="Q14" s="190"/>
      <c r="R14" s="192"/>
      <c r="S14" s="193">
        <f t="shared" si="2"/>
        <v>0</v>
      </c>
      <c r="T14" s="11"/>
    </row>
    <row r="15" spans="1:20" s="172" customFormat="1" ht="18" customHeight="1" x14ac:dyDescent="0.25">
      <c r="A15" s="178"/>
      <c r="B15" s="179"/>
      <c r="C15" s="185" t="s">
        <v>171</v>
      </c>
      <c r="D15" s="186">
        <v>101409.19054000001</v>
      </c>
      <c r="E15" s="186">
        <v>1412.4965706588687</v>
      </c>
      <c r="F15" s="186">
        <v>0</v>
      </c>
      <c r="G15" s="186">
        <v>525.73420659768226</v>
      </c>
      <c r="H15" s="186">
        <v>0</v>
      </c>
      <c r="I15" s="186">
        <v>-1119.6701034069997</v>
      </c>
      <c r="J15" s="187">
        <f t="shared" si="0"/>
        <v>102227.75121384957</v>
      </c>
      <c r="K15" s="186">
        <f t="shared" ref="K15:M15" si="3">SUM(K10:K13)</f>
        <v>0</v>
      </c>
      <c r="L15" s="186">
        <f t="shared" si="3"/>
        <v>0</v>
      </c>
      <c r="M15" s="186">
        <f t="shared" si="3"/>
        <v>0</v>
      </c>
      <c r="N15" s="186">
        <f t="shared" ref="N15:O15" si="4">SUM(N10:N13)</f>
        <v>0</v>
      </c>
      <c r="O15" s="186">
        <f t="shared" si="4"/>
        <v>0</v>
      </c>
      <c r="P15" s="187">
        <f t="shared" si="1"/>
        <v>0</v>
      </c>
      <c r="Q15" s="186">
        <f t="shared" ref="Q15:R15" si="5">SUM(Q10:Q13)</f>
        <v>0</v>
      </c>
      <c r="R15" s="186">
        <f t="shared" si="5"/>
        <v>0</v>
      </c>
      <c r="S15" s="188">
        <f t="shared" si="2"/>
        <v>102227.75121384957</v>
      </c>
      <c r="T15" s="11"/>
    </row>
    <row r="16" spans="1:20" s="172" customFormat="1" ht="10" customHeight="1" x14ac:dyDescent="0.25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1">
        <f t="shared" si="0"/>
        <v>0</v>
      </c>
      <c r="K16" s="195"/>
      <c r="L16" s="195"/>
      <c r="M16" s="195"/>
      <c r="N16" s="195"/>
      <c r="O16" s="195"/>
      <c r="P16" s="191">
        <f t="shared" si="1"/>
        <v>0</v>
      </c>
      <c r="Q16" s="190"/>
      <c r="R16" s="192"/>
      <c r="S16" s="193">
        <f t="shared" si="2"/>
        <v>0</v>
      </c>
      <c r="T16" s="11"/>
    </row>
    <row r="17" spans="1:20" s="172" customFormat="1" ht="18" customHeight="1" x14ac:dyDescent="0.25">
      <c r="A17" s="178"/>
      <c r="B17" s="194" t="s">
        <v>7</v>
      </c>
      <c r="C17" s="189" t="s">
        <v>172</v>
      </c>
      <c r="D17" s="190">
        <v>-68439.69472</v>
      </c>
      <c r="E17" s="190">
        <v>-194.9929932716361</v>
      </c>
      <c r="F17" s="190">
        <v>0</v>
      </c>
      <c r="G17" s="190">
        <v>-1477.231907756086</v>
      </c>
      <c r="H17" s="190">
        <v>1119.6701034069997</v>
      </c>
      <c r="I17" s="190">
        <v>-7.84209180437756E-6</v>
      </c>
      <c r="J17" s="191">
        <f t="shared" si="0"/>
        <v>-68992.249525462801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1">
        <f t="shared" si="1"/>
        <v>0</v>
      </c>
      <c r="Q17" s="190"/>
      <c r="R17" s="11"/>
      <c r="S17" s="193">
        <f t="shared" si="2"/>
        <v>-68992.249525462801</v>
      </c>
      <c r="T17" s="11"/>
    </row>
    <row r="18" spans="1:20" s="172" customFormat="1" ht="10" customHeight="1" x14ac:dyDescent="0.25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1">
        <f t="shared" si="0"/>
        <v>0</v>
      </c>
      <c r="K18" s="195"/>
      <c r="L18" s="195"/>
      <c r="M18" s="195"/>
      <c r="N18" s="195"/>
      <c r="O18" s="195"/>
      <c r="P18" s="191">
        <f t="shared" si="1"/>
        <v>0</v>
      </c>
      <c r="Q18" s="190"/>
      <c r="R18" s="192"/>
      <c r="S18" s="193">
        <f t="shared" si="2"/>
        <v>0</v>
      </c>
      <c r="T18" s="11"/>
    </row>
    <row r="19" spans="1:20" s="172" customFormat="1" ht="18" customHeight="1" x14ac:dyDescent="0.25">
      <c r="A19" s="178"/>
      <c r="B19" s="179"/>
      <c r="C19" s="185" t="s">
        <v>45</v>
      </c>
      <c r="D19" s="186">
        <f>SUM(D15:D17)</f>
        <v>32969.495820000011</v>
      </c>
      <c r="E19" s="186">
        <f t="shared" ref="E19:R19" si="6">SUM(E15:E17)</f>
        <v>1217.5035773872326</v>
      </c>
      <c r="F19" s="186">
        <f t="shared" si="6"/>
        <v>0</v>
      </c>
      <c r="G19" s="186">
        <f t="shared" si="6"/>
        <v>-951.49770115840374</v>
      </c>
      <c r="H19" s="186">
        <f t="shared" si="6"/>
        <v>1119.6701034069997</v>
      </c>
      <c r="I19" s="186">
        <f t="shared" si="6"/>
        <v>-1119.6701112490914</v>
      </c>
      <c r="J19" s="187">
        <f t="shared" si="0"/>
        <v>33235.501688386743</v>
      </c>
      <c r="K19" s="186">
        <f t="shared" ref="K19:O19" si="7">SUM(K15:K17)</f>
        <v>0</v>
      </c>
      <c r="L19" s="186">
        <f t="shared" si="7"/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7">
        <f t="shared" si="1"/>
        <v>0</v>
      </c>
      <c r="Q19" s="186">
        <f t="shared" si="6"/>
        <v>0</v>
      </c>
      <c r="R19" s="186">
        <f t="shared" si="6"/>
        <v>0</v>
      </c>
      <c r="S19" s="188">
        <f t="shared" si="2"/>
        <v>33235.501688386743</v>
      </c>
      <c r="T19" s="11"/>
    </row>
    <row r="20" spans="1:20" s="172" customFormat="1" ht="10" customHeight="1" x14ac:dyDescent="0.25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1">
        <f t="shared" si="0"/>
        <v>0</v>
      </c>
      <c r="K20" s="195"/>
      <c r="L20" s="195"/>
      <c r="M20" s="195"/>
      <c r="N20" s="195"/>
      <c r="O20" s="195"/>
      <c r="P20" s="191">
        <f t="shared" si="1"/>
        <v>0</v>
      </c>
      <c r="Q20" s="190"/>
      <c r="R20" s="192"/>
      <c r="S20" s="193">
        <f t="shared" si="2"/>
        <v>0</v>
      </c>
      <c r="T20" s="11"/>
    </row>
    <row r="21" spans="1:20" s="172" customFormat="1" ht="18" customHeight="1" x14ac:dyDescent="0.25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1">
        <f t="shared" si="0"/>
        <v>0</v>
      </c>
      <c r="K21" s="195"/>
      <c r="L21" s="195"/>
      <c r="M21" s="195"/>
      <c r="N21" s="195"/>
      <c r="O21" s="195"/>
      <c r="P21" s="191">
        <f t="shared" si="1"/>
        <v>0</v>
      </c>
      <c r="Q21" s="190"/>
      <c r="R21" s="192"/>
      <c r="S21" s="193">
        <f t="shared" si="2"/>
        <v>0</v>
      </c>
      <c r="T21" s="11"/>
    </row>
    <row r="22" spans="1:20" s="172" customFormat="1" ht="10" customHeight="1" x14ac:dyDescent="0.25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1">
        <f t="shared" si="0"/>
        <v>0</v>
      </c>
      <c r="K22" s="195"/>
      <c r="L22" s="195"/>
      <c r="M22" s="195"/>
      <c r="N22" s="195"/>
      <c r="O22" s="195"/>
      <c r="P22" s="191">
        <f t="shared" si="1"/>
        <v>0</v>
      </c>
      <c r="Q22" s="190"/>
      <c r="R22" s="192"/>
      <c r="S22" s="193">
        <f t="shared" si="2"/>
        <v>0</v>
      </c>
      <c r="T22" s="11"/>
    </row>
    <row r="23" spans="1:20" s="172" customFormat="1" ht="18" customHeight="1" x14ac:dyDescent="0.25">
      <c r="A23" s="178"/>
      <c r="B23" s="194" t="s">
        <v>8</v>
      </c>
      <c r="C23" s="189" t="s">
        <v>174</v>
      </c>
      <c r="D23" s="190">
        <v>-8441.3595199999963</v>
      </c>
      <c r="E23" s="190">
        <v>-250.37051021759297</v>
      </c>
      <c r="F23" s="190">
        <v>-949.24188092347106</v>
      </c>
      <c r="G23" s="190">
        <v>-138.3518122185624</v>
      </c>
      <c r="H23" s="190">
        <v>0</v>
      </c>
      <c r="I23" s="190">
        <v>0</v>
      </c>
      <c r="J23" s="191">
        <f t="shared" si="0"/>
        <v>-9779.3237233596246</v>
      </c>
      <c r="K23" s="190">
        <v>-1850.6680899999997</v>
      </c>
      <c r="L23" s="190">
        <v>-128.35272000000003</v>
      </c>
      <c r="M23" s="190">
        <v>-10.96998</v>
      </c>
      <c r="N23" s="190">
        <v>0</v>
      </c>
      <c r="O23" s="190">
        <v>0</v>
      </c>
      <c r="P23" s="191">
        <f t="shared" si="1"/>
        <v>-1989.9907899999998</v>
      </c>
      <c r="Q23" s="190"/>
      <c r="R23" s="11"/>
      <c r="S23" s="193">
        <f t="shared" si="2"/>
        <v>-11769.314513359624</v>
      </c>
      <c r="T23" s="11"/>
    </row>
    <row r="24" spans="1:20" s="172" customFormat="1" ht="18" customHeight="1" x14ac:dyDescent="0.25">
      <c r="A24" s="178"/>
      <c r="B24" s="194" t="s">
        <v>9</v>
      </c>
      <c r="C24" s="189" t="s">
        <v>175</v>
      </c>
      <c r="D24" s="190">
        <v>-8311.4859899999974</v>
      </c>
      <c r="E24" s="190">
        <v>-434.29259163160566</v>
      </c>
      <c r="F24" s="190">
        <v>-417.66737257931146</v>
      </c>
      <c r="G24" s="190">
        <v>-597.58102243346605</v>
      </c>
      <c r="H24" s="190">
        <v>0</v>
      </c>
      <c r="I24" s="190">
        <v>0</v>
      </c>
      <c r="J24" s="191">
        <f t="shared" si="0"/>
        <v>-9761.0269766443798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1">
        <f t="shared" si="1"/>
        <v>0</v>
      </c>
      <c r="Q24" s="190"/>
      <c r="R24" s="192"/>
      <c r="S24" s="193">
        <f t="shared" si="2"/>
        <v>-9761.0269766443798</v>
      </c>
      <c r="T24" s="11"/>
    </row>
    <row r="25" spans="1:20" s="172" customFormat="1" ht="18" customHeight="1" x14ac:dyDescent="0.25">
      <c r="A25" s="178"/>
      <c r="B25" s="194" t="s">
        <v>10</v>
      </c>
      <c r="C25" s="189" t="s">
        <v>176</v>
      </c>
      <c r="D25" s="190">
        <v>-12391.844620000011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1">
        <f t="shared" si="0"/>
        <v>-12391.844620000011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1">
        <f t="shared" si="1"/>
        <v>0</v>
      </c>
      <c r="Q25" s="190"/>
      <c r="R25" s="192"/>
      <c r="S25" s="193">
        <f t="shared" si="2"/>
        <v>-12391.844620000011</v>
      </c>
      <c r="T25" s="11"/>
    </row>
    <row r="26" spans="1:20" s="172" customFormat="1" ht="18" customHeight="1" x14ac:dyDescent="0.25">
      <c r="A26" s="178"/>
      <c r="B26" s="194" t="s">
        <v>11</v>
      </c>
      <c r="C26" s="189" t="s">
        <v>177</v>
      </c>
      <c r="D26" s="190">
        <v>7422.5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1">
        <f t="shared" si="0"/>
        <v>7422.5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1">
        <f t="shared" si="1"/>
        <v>0</v>
      </c>
      <c r="Q26" s="190"/>
      <c r="R26" s="192"/>
      <c r="S26" s="193">
        <f t="shared" si="2"/>
        <v>7422.5</v>
      </c>
      <c r="T26" s="11"/>
    </row>
    <row r="27" spans="1:20" s="172" customFormat="1" ht="18" customHeight="1" x14ac:dyDescent="0.25">
      <c r="A27" s="178"/>
      <c r="B27" s="194" t="s">
        <v>12</v>
      </c>
      <c r="C27" s="189" t="s">
        <v>178</v>
      </c>
      <c r="D27" s="190">
        <v>-2504.7924900000003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1">
        <f t="shared" si="0"/>
        <v>-2504.7924900000003</v>
      </c>
      <c r="K27" s="190">
        <v>1742.2613699999999</v>
      </c>
      <c r="L27" s="190">
        <v>1227.92175</v>
      </c>
      <c r="M27" s="190">
        <v>0</v>
      </c>
      <c r="N27" s="190">
        <v>0</v>
      </c>
      <c r="O27" s="190">
        <v>0</v>
      </c>
      <c r="P27" s="191">
        <f t="shared" si="1"/>
        <v>2970.1831199999997</v>
      </c>
      <c r="Q27" s="190"/>
      <c r="R27" s="192"/>
      <c r="S27" s="193">
        <f t="shared" si="2"/>
        <v>465.39062999999942</v>
      </c>
      <c r="T27" s="11"/>
    </row>
    <row r="28" spans="1:20" s="172" customFormat="1" ht="18" customHeight="1" x14ac:dyDescent="0.25">
      <c r="A28" s="178"/>
      <c r="B28" s="194" t="s">
        <v>15</v>
      </c>
      <c r="C28" s="189" t="s">
        <v>179</v>
      </c>
      <c r="D28" s="190">
        <v>8556.3843699999998</v>
      </c>
      <c r="E28" s="190">
        <v>142.68600579519955</v>
      </c>
      <c r="F28" s="190">
        <v>0.10754524377777779</v>
      </c>
      <c r="G28" s="190">
        <v>967.39940113887849</v>
      </c>
      <c r="H28" s="190">
        <v>0</v>
      </c>
      <c r="I28" s="190">
        <v>0</v>
      </c>
      <c r="J28" s="191">
        <f t="shared" si="0"/>
        <v>9666.5773221778563</v>
      </c>
      <c r="K28" s="190">
        <v>104.51007000000001</v>
      </c>
      <c r="L28" s="190">
        <v>13.63801</v>
      </c>
      <c r="M28" s="190">
        <v>27.927030000000002</v>
      </c>
      <c r="N28" s="190">
        <v>0</v>
      </c>
      <c r="O28" s="190">
        <v>0</v>
      </c>
      <c r="P28" s="191">
        <f t="shared" si="1"/>
        <v>146.07511</v>
      </c>
      <c r="Q28" s="190"/>
      <c r="R28" s="192"/>
      <c r="S28" s="193">
        <f t="shared" si="2"/>
        <v>9812.6524321778561</v>
      </c>
      <c r="T28" s="11"/>
    </row>
    <row r="29" spans="1:20" s="172" customFormat="1" ht="18" customHeight="1" x14ac:dyDescent="0.25">
      <c r="A29" s="178"/>
      <c r="B29" s="194" t="s">
        <v>13</v>
      </c>
      <c r="C29" s="189" t="s">
        <v>180</v>
      </c>
      <c r="D29" s="190">
        <v>-13398.795179999999</v>
      </c>
      <c r="E29" s="190">
        <v>-0.22974161163827572</v>
      </c>
      <c r="F29" s="190">
        <v>-5.6087280379644788</v>
      </c>
      <c r="G29" s="190">
        <v>-1163.820133786829</v>
      </c>
      <c r="H29" s="190">
        <v>0</v>
      </c>
      <c r="I29" s="190">
        <v>0</v>
      </c>
      <c r="J29" s="191">
        <f t="shared" si="0"/>
        <v>-14568.453783436431</v>
      </c>
      <c r="K29" s="190">
        <v>-34.797070000000005</v>
      </c>
      <c r="L29" s="190">
        <v>-69.524710000000013</v>
      </c>
      <c r="M29" s="190">
        <v>-16.633760000000002</v>
      </c>
      <c r="N29" s="190">
        <v>0</v>
      </c>
      <c r="O29" s="190">
        <v>0</v>
      </c>
      <c r="P29" s="191">
        <f t="shared" si="1"/>
        <v>-120.95554000000001</v>
      </c>
      <c r="Q29" s="190"/>
      <c r="R29" s="192"/>
      <c r="S29" s="193">
        <f t="shared" si="2"/>
        <v>-14689.409323436432</v>
      </c>
      <c r="T29" s="11"/>
    </row>
    <row r="30" spans="1:20" s="172" customFormat="1" ht="18" customHeight="1" x14ac:dyDescent="0.25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1">
        <f t="shared" si="0"/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1">
        <f t="shared" si="1"/>
        <v>0</v>
      </c>
      <c r="Q30" s="190"/>
      <c r="R30" s="192"/>
      <c r="S30" s="193">
        <f t="shared" si="2"/>
        <v>0</v>
      </c>
      <c r="T30" s="11"/>
    </row>
    <row r="31" spans="1:20" s="172" customFormat="1" ht="18" customHeight="1" x14ac:dyDescent="0.25">
      <c r="A31" s="197"/>
      <c r="B31" s="194" t="s">
        <v>17</v>
      </c>
      <c r="C31" s="198" t="str">
        <f>"EQUIVALÊNCIA PATRIMONIAL "&amp;E6</f>
        <v>EQUIVALÊNCIA PATRIMONIAL PADTEC ARGENTINA</v>
      </c>
      <c r="D31" s="199">
        <v>472.70724999999999</v>
      </c>
      <c r="E31" s="199">
        <v>0</v>
      </c>
      <c r="F31" s="199">
        <v>0</v>
      </c>
      <c r="G31" s="199">
        <v>0</v>
      </c>
      <c r="H31" s="199">
        <v>0</v>
      </c>
      <c r="I31" s="199">
        <v>-472.70724999999999</v>
      </c>
      <c r="J31" s="191">
        <f t="shared" si="0"/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1">
        <f t="shared" si="1"/>
        <v>0</v>
      </c>
      <c r="Q31" s="200">
        <f t="shared" ref="Q31:Q41" si="8">-IF(J31&lt;0,J31,0)</f>
        <v>0</v>
      </c>
      <c r="R31" s="200">
        <f t="shared" ref="R31:R36" si="9">IF(J31&gt;0,J31,0)</f>
        <v>0</v>
      </c>
      <c r="S31" s="193">
        <f t="shared" si="2"/>
        <v>0</v>
      </c>
      <c r="T31" s="201"/>
    </row>
    <row r="32" spans="1:20" s="172" customFormat="1" ht="18" customHeight="1" x14ac:dyDescent="0.25">
      <c r="A32" s="197"/>
      <c r="B32" s="194" t="s">
        <v>17</v>
      </c>
      <c r="C32" s="198" t="str">
        <f>"EQUIVALÊNCIA PATRIMONIAL "&amp;F6</f>
        <v>EQUIVALÊNCIA PATRIMONIAL PADTEC EUA</v>
      </c>
      <c r="D32" s="199">
        <v>-1372.4104399999999</v>
      </c>
      <c r="E32" s="199">
        <v>0</v>
      </c>
      <c r="F32" s="199">
        <v>0</v>
      </c>
      <c r="G32" s="199">
        <v>0</v>
      </c>
      <c r="H32" s="199">
        <v>1372.4104399999999</v>
      </c>
      <c r="I32" s="199">
        <v>0</v>
      </c>
      <c r="J32" s="191">
        <f t="shared" si="0"/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1">
        <f t="shared" si="1"/>
        <v>0</v>
      </c>
      <c r="Q32" s="200">
        <f t="shared" si="8"/>
        <v>0</v>
      </c>
      <c r="R32" s="200">
        <f t="shared" si="9"/>
        <v>0</v>
      </c>
      <c r="S32" s="193">
        <f t="shared" si="2"/>
        <v>0</v>
      </c>
      <c r="T32" s="201"/>
    </row>
    <row r="33" spans="1:20" s="172" customFormat="1" ht="18" customHeight="1" x14ac:dyDescent="0.25">
      <c r="A33" s="197"/>
      <c r="B33" s="194" t="s">
        <v>17</v>
      </c>
      <c r="C33" s="198" t="str">
        <f>"EQUIVALÊNCIA PATRIMONIAL "&amp;G6</f>
        <v>EQUIVALÊNCIA PATRIMONIAL PADTEC COLÔMBIA</v>
      </c>
      <c r="D33" s="199">
        <v>-1887.5818100000001</v>
      </c>
      <c r="E33" s="199">
        <v>0</v>
      </c>
      <c r="F33" s="199">
        <v>0</v>
      </c>
      <c r="G33" s="199">
        <v>0</v>
      </c>
      <c r="H33" s="199">
        <v>1887.5818100000001</v>
      </c>
      <c r="I33" s="199">
        <v>0</v>
      </c>
      <c r="J33" s="191">
        <f t="shared" si="0"/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1">
        <f t="shared" si="1"/>
        <v>0</v>
      </c>
      <c r="Q33" s="200">
        <f t="shared" si="8"/>
        <v>0</v>
      </c>
      <c r="R33" s="200">
        <f t="shared" si="9"/>
        <v>0</v>
      </c>
      <c r="S33" s="193">
        <f t="shared" si="2"/>
        <v>0</v>
      </c>
      <c r="T33" s="201"/>
    </row>
    <row r="34" spans="1:20" s="172" customFormat="1" ht="18" customHeight="1" x14ac:dyDescent="0.25">
      <c r="A34" s="197"/>
      <c r="B34" s="194" t="s">
        <v>17</v>
      </c>
      <c r="C34" s="198" t="str">
        <f>"PROVISÃO PERDA INVESTIMENTO "&amp;E6</f>
        <v>PROVISÃO PERDA INVESTIMENTO PADTEC ARGENTINA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1">
        <f t="shared" si="0"/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1">
        <f t="shared" si="1"/>
        <v>0</v>
      </c>
      <c r="Q34" s="200">
        <f t="shared" si="8"/>
        <v>0</v>
      </c>
      <c r="R34" s="200">
        <f t="shared" si="9"/>
        <v>0</v>
      </c>
      <c r="S34" s="193">
        <f t="shared" si="2"/>
        <v>0</v>
      </c>
      <c r="T34" s="201"/>
    </row>
    <row r="35" spans="1:20" s="172" customFormat="1" ht="18" customHeight="1" x14ac:dyDescent="0.25">
      <c r="A35" s="197"/>
      <c r="B35" s="194" t="s">
        <v>17</v>
      </c>
      <c r="C35" s="198" t="str">
        <f>"PROVISÃO PERDA INVESTIMENTO "&amp;F6</f>
        <v>PROVISÃO PERDA INVESTIMENTO PADTEC EUA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1">
        <f t="shared" si="0"/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1">
        <f t="shared" si="1"/>
        <v>0</v>
      </c>
      <c r="Q35" s="200">
        <f t="shared" si="8"/>
        <v>0</v>
      </c>
      <c r="R35" s="200">
        <f t="shared" si="9"/>
        <v>0</v>
      </c>
      <c r="S35" s="193">
        <f t="shared" si="2"/>
        <v>0</v>
      </c>
      <c r="T35" s="201"/>
    </row>
    <row r="36" spans="1:20" s="172" customFormat="1" ht="18" customHeight="1" x14ac:dyDescent="0.25">
      <c r="A36" s="197"/>
      <c r="B36" s="194" t="s">
        <v>17</v>
      </c>
      <c r="C36" s="198" t="str">
        <f>"PROVISÃO PERDA INVESTIMENTO "&amp;G6</f>
        <v>PROVISÃO PERDA INVESTIMENTO PADTEC COLÔMBIA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1">
        <f t="shared" si="0"/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1">
        <f t="shared" si="1"/>
        <v>0</v>
      </c>
      <c r="Q36" s="200">
        <f t="shared" si="8"/>
        <v>0</v>
      </c>
      <c r="R36" s="200">
        <f t="shared" si="9"/>
        <v>0</v>
      </c>
      <c r="S36" s="193">
        <f t="shared" si="2"/>
        <v>0</v>
      </c>
      <c r="T36" s="201"/>
    </row>
    <row r="37" spans="1:20" s="172" customFormat="1" ht="18" customHeight="1" x14ac:dyDescent="0.25">
      <c r="A37" s="197"/>
      <c r="B37" s="194" t="s">
        <v>17</v>
      </c>
      <c r="C37" s="198" t="s">
        <v>182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1">
        <f t="shared" si="0"/>
        <v>0</v>
      </c>
      <c r="K37" s="199">
        <v>1296.0521600000006</v>
      </c>
      <c r="L37" s="199">
        <v>0</v>
      </c>
      <c r="M37" s="199">
        <v>0</v>
      </c>
      <c r="N37" s="199">
        <v>0</v>
      </c>
      <c r="O37" s="199">
        <v>0</v>
      </c>
      <c r="P37" s="191">
        <f t="shared" si="1"/>
        <v>1296.0521600000006</v>
      </c>
      <c r="Q37" s="221">
        <f>IF(J62&lt;0,J62,0)</f>
        <v>0</v>
      </c>
      <c r="R37" s="221">
        <f>P37</f>
        <v>1296.0521600000006</v>
      </c>
      <c r="S37" s="193">
        <f t="shared" si="2"/>
        <v>0</v>
      </c>
      <c r="T37" s="201"/>
    </row>
    <row r="38" spans="1:20" s="172" customFormat="1" ht="18" customHeight="1" x14ac:dyDescent="0.25">
      <c r="A38" s="197"/>
      <c r="B38" s="194" t="s">
        <v>17</v>
      </c>
      <c r="C38" s="198" t="s">
        <v>183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1">
        <f t="shared" si="0"/>
        <v>0</v>
      </c>
      <c r="K38" s="199">
        <v>1043.6823299999999</v>
      </c>
      <c r="L38" s="199">
        <v>0</v>
      </c>
      <c r="M38" s="199">
        <v>0</v>
      </c>
      <c r="N38" s="199">
        <v>0</v>
      </c>
      <c r="O38" s="199">
        <v>-1043.6823299999999</v>
      </c>
      <c r="P38" s="191">
        <f t="shared" si="1"/>
        <v>0</v>
      </c>
      <c r="Q38" s="200">
        <f t="shared" si="8"/>
        <v>0</v>
      </c>
      <c r="R38" s="200">
        <f t="shared" ref="R38:R41" si="10">IF(J38&gt;0,J38,0)</f>
        <v>0</v>
      </c>
      <c r="S38" s="193">
        <f t="shared" si="2"/>
        <v>0</v>
      </c>
      <c r="T38" s="201"/>
    </row>
    <row r="39" spans="1:20" s="172" customFormat="1" ht="18" customHeight="1" x14ac:dyDescent="0.25">
      <c r="A39" s="197"/>
      <c r="B39" s="194" t="s">
        <v>17</v>
      </c>
      <c r="C39" s="198" t="s">
        <v>184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1">
        <f t="shared" si="0"/>
        <v>0</v>
      </c>
      <c r="K39" s="199">
        <v>0.26895000000000008</v>
      </c>
      <c r="L39" s="199">
        <v>0</v>
      </c>
      <c r="M39" s="199">
        <v>0</v>
      </c>
      <c r="N39" s="199">
        <v>0</v>
      </c>
      <c r="O39" s="199">
        <v>-0.26895000000000008</v>
      </c>
      <c r="P39" s="191">
        <f t="shared" si="1"/>
        <v>0</v>
      </c>
      <c r="Q39" s="200">
        <f t="shared" si="8"/>
        <v>0</v>
      </c>
      <c r="R39" s="200">
        <f t="shared" si="10"/>
        <v>0</v>
      </c>
      <c r="S39" s="193">
        <f t="shared" si="2"/>
        <v>0</v>
      </c>
      <c r="T39" s="201"/>
    </row>
    <row r="40" spans="1:20" s="172" customFormat="1" ht="18" customHeight="1" x14ac:dyDescent="0.25">
      <c r="A40" s="197"/>
      <c r="B40" s="194" t="s">
        <v>17</v>
      </c>
      <c r="C40" s="198" t="s">
        <v>185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1">
        <f t="shared" si="0"/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1">
        <f t="shared" si="1"/>
        <v>0</v>
      </c>
      <c r="Q40" s="200">
        <f t="shared" si="8"/>
        <v>0</v>
      </c>
      <c r="R40" s="200">
        <f t="shared" si="10"/>
        <v>0</v>
      </c>
      <c r="S40" s="193">
        <f t="shared" si="2"/>
        <v>0</v>
      </c>
      <c r="T40" s="201"/>
    </row>
    <row r="41" spans="1:20" s="172" customFormat="1" ht="18" customHeight="1" x14ac:dyDescent="0.25">
      <c r="A41" s="197"/>
      <c r="B41" s="194" t="s">
        <v>17</v>
      </c>
      <c r="C41" s="198" t="s">
        <v>186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1">
        <f t="shared" si="0"/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1">
        <f t="shared" si="1"/>
        <v>0</v>
      </c>
      <c r="Q41" s="200">
        <f t="shared" si="8"/>
        <v>0</v>
      </c>
      <c r="R41" s="200">
        <f t="shared" si="10"/>
        <v>0</v>
      </c>
      <c r="S41" s="193">
        <f t="shared" si="2"/>
        <v>0</v>
      </c>
      <c r="T41" s="201"/>
    </row>
    <row r="42" spans="1:20" s="172" customFormat="1" ht="18" customHeight="1" x14ac:dyDescent="0.25">
      <c r="A42" s="178"/>
      <c r="B42" s="194" t="s">
        <v>18</v>
      </c>
      <c r="C42" s="189" t="s">
        <v>187</v>
      </c>
      <c r="D42" s="190">
        <v>33.908469999999681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1">
        <f t="shared" si="0"/>
        <v>33.908469999999681</v>
      </c>
      <c r="K42" s="190">
        <v>-750.89540999999997</v>
      </c>
      <c r="L42" s="190">
        <v>0</v>
      </c>
      <c r="M42" s="190">
        <v>0</v>
      </c>
      <c r="N42" s="190">
        <v>0</v>
      </c>
      <c r="O42" s="190">
        <v>0</v>
      </c>
      <c r="P42" s="191">
        <f t="shared" si="1"/>
        <v>-750.89540999999997</v>
      </c>
      <c r="Q42" s="190"/>
      <c r="R42" s="192"/>
      <c r="S42" s="193">
        <f t="shared" si="2"/>
        <v>-716.98694000000023</v>
      </c>
      <c r="T42" s="11"/>
    </row>
    <row r="43" spans="1:20" s="172" customFormat="1" ht="10" customHeight="1" x14ac:dyDescent="0.25">
      <c r="A43" s="178"/>
      <c r="B43" s="179"/>
      <c r="C43" s="189" t="s">
        <v>167</v>
      </c>
      <c r="D43" s="195"/>
      <c r="E43" s="195"/>
      <c r="F43" s="195"/>
      <c r="G43" s="195"/>
      <c r="H43" s="195"/>
      <c r="I43" s="195"/>
      <c r="J43" s="191">
        <f t="shared" si="0"/>
        <v>0</v>
      </c>
      <c r="K43" s="195"/>
      <c r="L43" s="195"/>
      <c r="M43" s="195"/>
      <c r="N43" s="195"/>
      <c r="O43" s="195"/>
      <c r="P43" s="191">
        <f t="shared" si="1"/>
        <v>0</v>
      </c>
      <c r="Q43" s="190"/>
      <c r="R43" s="192"/>
      <c r="S43" s="193">
        <f t="shared" si="2"/>
        <v>0</v>
      </c>
      <c r="T43" s="11"/>
    </row>
    <row r="44" spans="1:20" s="172" customFormat="1" ht="18" customHeight="1" x14ac:dyDescent="0.25">
      <c r="A44" s="178"/>
      <c r="B44" s="194"/>
      <c r="C44" s="202" t="s">
        <v>188</v>
      </c>
      <c r="D44" s="203">
        <f t="shared" ref="D44:G44" si="11">SUM(D23:D42)</f>
        <v>-31822.769960000005</v>
      </c>
      <c r="E44" s="203">
        <f t="shared" si="11"/>
        <v>-542.20683766563729</v>
      </c>
      <c r="F44" s="203">
        <f t="shared" si="11"/>
        <v>-1372.4104362969692</v>
      </c>
      <c r="G44" s="203">
        <f t="shared" si="11"/>
        <v>-932.35356729997898</v>
      </c>
      <c r="H44" s="203">
        <f t="shared" ref="H44:I44" si="12">SUM(H23:H42)</f>
        <v>3259.9922500000002</v>
      </c>
      <c r="I44" s="203">
        <f t="shared" si="12"/>
        <v>-472.70724999999999</v>
      </c>
      <c r="J44" s="204">
        <f t="shared" si="0"/>
        <v>-31882.455801262589</v>
      </c>
      <c r="K44" s="203">
        <f t="shared" ref="K44:O44" si="13">SUM(K23:K42)</f>
        <v>1550.4143100000006</v>
      </c>
      <c r="L44" s="203">
        <f t="shared" si="13"/>
        <v>1043.6823299999999</v>
      </c>
      <c r="M44" s="203">
        <f t="shared" si="13"/>
        <v>0.32329000000000008</v>
      </c>
      <c r="N44" s="203">
        <f t="shared" si="13"/>
        <v>0</v>
      </c>
      <c r="O44" s="203">
        <f t="shared" si="13"/>
        <v>-1043.9512799999998</v>
      </c>
      <c r="P44" s="204">
        <f t="shared" si="1"/>
        <v>1550.4686500000007</v>
      </c>
      <c r="Q44" s="203">
        <f>SUM(Q23:Q42)</f>
        <v>0</v>
      </c>
      <c r="R44" s="205">
        <f>SUM(R23:R42)</f>
        <v>1296.0521600000006</v>
      </c>
      <c r="S44" s="206">
        <f t="shared" si="2"/>
        <v>-31628.03931126259</v>
      </c>
      <c r="T44" s="11"/>
    </row>
    <row r="45" spans="1:20" s="172" customFormat="1" ht="10" customHeight="1" x14ac:dyDescent="0.25">
      <c r="A45" s="178"/>
      <c r="B45" s="194"/>
      <c r="C45" s="189" t="s">
        <v>167</v>
      </c>
      <c r="D45" s="195"/>
      <c r="E45" s="195"/>
      <c r="F45" s="195"/>
      <c r="G45" s="195"/>
      <c r="H45" s="195"/>
      <c r="I45" s="195"/>
      <c r="J45" s="191">
        <f t="shared" si="0"/>
        <v>0</v>
      </c>
      <c r="K45" s="195"/>
      <c r="L45" s="195"/>
      <c r="M45" s="195"/>
      <c r="N45" s="195"/>
      <c r="O45" s="195"/>
      <c r="P45" s="191">
        <f t="shared" si="1"/>
        <v>0</v>
      </c>
      <c r="Q45" s="190"/>
      <c r="R45" s="192"/>
      <c r="S45" s="193">
        <f t="shared" si="2"/>
        <v>0</v>
      </c>
      <c r="T45" s="11"/>
    </row>
    <row r="46" spans="1:20" s="172" customFormat="1" ht="18" customHeight="1" x14ac:dyDescent="0.25">
      <c r="A46" s="178"/>
      <c r="B46" s="194"/>
      <c r="C46" s="207" t="s">
        <v>189</v>
      </c>
      <c r="D46" s="186">
        <f t="shared" ref="D46:I46" si="14">D19+D44</f>
        <v>1146.7258600000059</v>
      </c>
      <c r="E46" s="186">
        <f t="shared" si="14"/>
        <v>675.29673972159526</v>
      </c>
      <c r="F46" s="186">
        <f t="shared" si="14"/>
        <v>-1372.4104362969692</v>
      </c>
      <c r="G46" s="186">
        <f t="shared" si="14"/>
        <v>-1883.8512684583827</v>
      </c>
      <c r="H46" s="186">
        <f t="shared" si="14"/>
        <v>4379.6623534070004</v>
      </c>
      <c r="I46" s="186">
        <f t="shared" si="14"/>
        <v>-1592.3773612490913</v>
      </c>
      <c r="J46" s="187">
        <f t="shared" si="0"/>
        <v>1353.0458871241581</v>
      </c>
      <c r="K46" s="186">
        <f t="shared" ref="K46:O46" si="15">K19+K44</f>
        <v>1550.4143100000006</v>
      </c>
      <c r="L46" s="186">
        <f t="shared" si="15"/>
        <v>1043.6823299999999</v>
      </c>
      <c r="M46" s="186">
        <f t="shared" si="15"/>
        <v>0.32329000000000008</v>
      </c>
      <c r="N46" s="186">
        <f t="shared" si="15"/>
        <v>0</v>
      </c>
      <c r="O46" s="186">
        <f t="shared" si="15"/>
        <v>-1043.9512799999998</v>
      </c>
      <c r="P46" s="187">
        <f t="shared" si="1"/>
        <v>1550.4686500000007</v>
      </c>
      <c r="Q46" s="186">
        <f>Q19+Q44</f>
        <v>0</v>
      </c>
      <c r="R46" s="186">
        <f>R19+R44</f>
        <v>1296.0521600000006</v>
      </c>
      <c r="S46" s="188">
        <f t="shared" si="2"/>
        <v>1607.4623771241581</v>
      </c>
      <c r="T46" s="11"/>
    </row>
    <row r="47" spans="1:20" s="172" customFormat="1" ht="10" customHeight="1" x14ac:dyDescent="0.25">
      <c r="A47" s="178"/>
      <c r="B47" s="194"/>
      <c r="C47" s="189" t="s">
        <v>167</v>
      </c>
      <c r="D47" s="195"/>
      <c r="E47" s="195"/>
      <c r="F47" s="195"/>
      <c r="G47" s="195"/>
      <c r="H47" s="195"/>
      <c r="I47" s="195"/>
      <c r="J47" s="191">
        <f t="shared" si="0"/>
        <v>0</v>
      </c>
      <c r="K47" s="195"/>
      <c r="L47" s="195"/>
      <c r="M47" s="195"/>
      <c r="N47" s="195"/>
      <c r="O47" s="195"/>
      <c r="P47" s="191">
        <f t="shared" si="1"/>
        <v>0</v>
      </c>
      <c r="Q47" s="190"/>
      <c r="R47" s="192"/>
      <c r="S47" s="193">
        <f t="shared" si="2"/>
        <v>0</v>
      </c>
      <c r="T47" s="11"/>
    </row>
    <row r="48" spans="1:20" s="172" customFormat="1" ht="18" customHeight="1" x14ac:dyDescent="0.25">
      <c r="A48" s="178"/>
      <c r="B48" s="194"/>
      <c r="C48" s="189" t="s">
        <v>190</v>
      </c>
      <c r="D48" s="195"/>
      <c r="E48" s="195"/>
      <c r="F48" s="195"/>
      <c r="G48" s="195"/>
      <c r="H48" s="195"/>
      <c r="I48" s="195"/>
      <c r="J48" s="191">
        <f t="shared" si="0"/>
        <v>0</v>
      </c>
      <c r="K48" s="195"/>
      <c r="L48" s="195"/>
      <c r="M48" s="195"/>
      <c r="N48" s="195"/>
      <c r="O48" s="195"/>
      <c r="P48" s="191">
        <f t="shared" si="1"/>
        <v>0</v>
      </c>
      <c r="Q48" s="190"/>
      <c r="R48" s="192"/>
      <c r="S48" s="193">
        <f t="shared" si="2"/>
        <v>0</v>
      </c>
      <c r="T48" s="11"/>
    </row>
    <row r="49" spans="1:20" s="172" customFormat="1" ht="18" customHeight="1" x14ac:dyDescent="0.25">
      <c r="A49" s="178"/>
      <c r="B49" s="194" t="s">
        <v>21</v>
      </c>
      <c r="C49" s="189" t="s">
        <v>191</v>
      </c>
      <c r="D49" s="190">
        <v>-768.66662000000019</v>
      </c>
      <c r="E49" s="190">
        <v>-202.58948596842291</v>
      </c>
      <c r="F49" s="190">
        <v>0</v>
      </c>
      <c r="G49" s="190">
        <v>-3.7305411557254757</v>
      </c>
      <c r="H49" s="190">
        <v>0</v>
      </c>
      <c r="I49" s="190">
        <v>0</v>
      </c>
      <c r="J49" s="191">
        <f t="shared" si="0"/>
        <v>-974.98664712414859</v>
      </c>
      <c r="K49" s="190">
        <v>0</v>
      </c>
      <c r="L49" s="190">
        <v>0</v>
      </c>
      <c r="M49" s="190">
        <v>-5.4340000000000006E-2</v>
      </c>
      <c r="N49" s="190">
        <v>0</v>
      </c>
      <c r="O49" s="190">
        <v>0</v>
      </c>
      <c r="P49" s="191">
        <f t="shared" si="1"/>
        <v>-5.4340000000000006E-2</v>
      </c>
      <c r="Q49" s="190"/>
      <c r="R49" s="192"/>
      <c r="S49" s="193">
        <f t="shared" si="2"/>
        <v>-975.04098712414861</v>
      </c>
      <c r="T49" s="11"/>
    </row>
    <row r="50" spans="1:20" s="172" customFormat="1" ht="18" customHeight="1" x14ac:dyDescent="0.25">
      <c r="A50" s="178"/>
      <c r="B50" s="194" t="s">
        <v>22</v>
      </c>
      <c r="C50" s="189" t="s">
        <v>192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1">
        <f t="shared" si="0"/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1">
        <f t="shared" si="1"/>
        <v>0</v>
      </c>
      <c r="Q50" s="190"/>
      <c r="R50" s="192"/>
      <c r="S50" s="193">
        <f t="shared" si="2"/>
        <v>0</v>
      </c>
      <c r="T50" s="11"/>
    </row>
    <row r="51" spans="1:20" s="172" customFormat="1" ht="10" customHeight="1" x14ac:dyDescent="0.25">
      <c r="A51" s="178"/>
      <c r="B51" s="179"/>
      <c r="C51" s="189" t="s">
        <v>167</v>
      </c>
      <c r="D51" s="195"/>
      <c r="E51" s="195"/>
      <c r="F51" s="195"/>
      <c r="G51" s="195"/>
      <c r="H51" s="195"/>
      <c r="I51" s="195"/>
      <c r="J51" s="191">
        <f t="shared" si="0"/>
        <v>0</v>
      </c>
      <c r="K51" s="195"/>
      <c r="L51" s="195"/>
      <c r="M51" s="195"/>
      <c r="N51" s="195"/>
      <c r="O51" s="195"/>
      <c r="P51" s="191">
        <f t="shared" si="1"/>
        <v>0</v>
      </c>
      <c r="Q51" s="190"/>
      <c r="R51" s="192"/>
      <c r="S51" s="193">
        <f t="shared" si="2"/>
        <v>0</v>
      </c>
      <c r="T51" s="11"/>
    </row>
    <row r="52" spans="1:20" s="172" customFormat="1" ht="36" customHeight="1" x14ac:dyDescent="0.25">
      <c r="A52" s="178"/>
      <c r="B52" s="194"/>
      <c r="C52" s="207" t="s">
        <v>193</v>
      </c>
      <c r="D52" s="186">
        <f>SUM(D46:D50)</f>
        <v>378.05924000000573</v>
      </c>
      <c r="E52" s="186">
        <f t="shared" ref="E52:R52" si="16">SUM(E46:E50)</f>
        <v>472.70725375317238</v>
      </c>
      <c r="F52" s="186">
        <f t="shared" si="16"/>
        <v>-1372.4104362969692</v>
      </c>
      <c r="G52" s="186">
        <f t="shared" si="16"/>
        <v>-1887.5818096141081</v>
      </c>
      <c r="H52" s="186">
        <f t="shared" si="16"/>
        <v>4379.6623534070004</v>
      </c>
      <c r="I52" s="186">
        <f t="shared" si="16"/>
        <v>-1592.3773612490913</v>
      </c>
      <c r="J52" s="187">
        <f t="shared" si="0"/>
        <v>378.05924000000959</v>
      </c>
      <c r="K52" s="186">
        <f t="shared" ref="K52:O52" si="17">SUM(K46:K50)</f>
        <v>1550.4143100000006</v>
      </c>
      <c r="L52" s="186">
        <f t="shared" si="17"/>
        <v>1043.6823299999999</v>
      </c>
      <c r="M52" s="186">
        <f t="shared" si="17"/>
        <v>0.26895000000000008</v>
      </c>
      <c r="N52" s="186">
        <f t="shared" si="17"/>
        <v>0</v>
      </c>
      <c r="O52" s="186">
        <f t="shared" si="17"/>
        <v>-1043.9512799999998</v>
      </c>
      <c r="P52" s="187">
        <f t="shared" si="1"/>
        <v>1550.414310000001</v>
      </c>
      <c r="Q52" s="186">
        <f t="shared" si="16"/>
        <v>0</v>
      </c>
      <c r="R52" s="186">
        <f t="shared" si="16"/>
        <v>1296.0521600000006</v>
      </c>
      <c r="S52" s="188">
        <f t="shared" si="2"/>
        <v>632.42139000000998</v>
      </c>
      <c r="T52" s="11"/>
    </row>
    <row r="53" spans="1:20" s="172" customFormat="1" ht="10" customHeight="1" x14ac:dyDescent="0.25">
      <c r="A53" s="178"/>
      <c r="B53" s="179"/>
      <c r="C53" s="189" t="s">
        <v>167</v>
      </c>
      <c r="D53" s="195"/>
      <c r="E53" s="195"/>
      <c r="F53" s="195"/>
      <c r="G53" s="195"/>
      <c r="H53" s="195"/>
      <c r="I53" s="195"/>
      <c r="J53" s="191">
        <f t="shared" si="0"/>
        <v>0</v>
      </c>
      <c r="K53" s="195"/>
      <c r="L53" s="195"/>
      <c r="M53" s="195"/>
      <c r="N53" s="195"/>
      <c r="O53" s="195"/>
      <c r="P53" s="191">
        <f t="shared" si="1"/>
        <v>0</v>
      </c>
      <c r="Q53" s="190"/>
      <c r="R53" s="192"/>
      <c r="S53" s="193">
        <f t="shared" si="2"/>
        <v>0</v>
      </c>
      <c r="T53" s="11"/>
    </row>
    <row r="54" spans="1:20" s="172" customFormat="1" ht="18" customHeight="1" x14ac:dyDescent="0.25">
      <c r="A54" s="178"/>
      <c r="B54" s="194" t="s">
        <v>23</v>
      </c>
      <c r="C54" s="189" t="s">
        <v>194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1">
        <f t="shared" si="0"/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1">
        <f t="shared" si="1"/>
        <v>0</v>
      </c>
      <c r="Q54" s="190"/>
      <c r="R54" s="192"/>
      <c r="S54" s="193">
        <f t="shared" si="2"/>
        <v>0</v>
      </c>
      <c r="T54" s="11"/>
    </row>
    <row r="55" spans="1:20" s="172" customFormat="1" ht="18" customHeight="1" x14ac:dyDescent="0.25">
      <c r="A55" s="178"/>
      <c r="B55" s="194" t="s">
        <v>195</v>
      </c>
      <c r="C55" s="189" t="s">
        <v>196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1">
        <f t="shared" si="0"/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1">
        <f t="shared" si="1"/>
        <v>0</v>
      </c>
      <c r="Q55" s="190"/>
      <c r="R55" s="192"/>
      <c r="S55" s="193">
        <f t="shared" si="2"/>
        <v>0</v>
      </c>
      <c r="T55" s="11"/>
    </row>
    <row r="56" spans="1:20" s="172" customFormat="1" ht="10" customHeight="1" x14ac:dyDescent="0.25">
      <c r="A56" s="178"/>
      <c r="B56" s="194"/>
      <c r="C56" s="189" t="s">
        <v>167</v>
      </c>
      <c r="D56" s="195"/>
      <c r="E56" s="195"/>
      <c r="F56" s="195"/>
      <c r="G56" s="195"/>
      <c r="H56" s="195"/>
      <c r="I56" s="195"/>
      <c r="J56" s="191">
        <f t="shared" si="0"/>
        <v>0</v>
      </c>
      <c r="K56" s="195"/>
      <c r="L56" s="195"/>
      <c r="M56" s="195"/>
      <c r="N56" s="195"/>
      <c r="O56" s="195"/>
      <c r="P56" s="191">
        <f t="shared" si="1"/>
        <v>0</v>
      </c>
      <c r="Q56" s="190"/>
      <c r="R56" s="192"/>
      <c r="S56" s="193">
        <f t="shared" si="2"/>
        <v>0</v>
      </c>
      <c r="T56" s="11"/>
    </row>
    <row r="57" spans="1:20" s="172" customFormat="1" ht="54" customHeight="1" x14ac:dyDescent="0.25">
      <c r="A57" s="178"/>
      <c r="B57" s="194"/>
      <c r="C57" s="207" t="s">
        <v>197</v>
      </c>
      <c r="D57" s="186">
        <f>SUM(D52:D55)</f>
        <v>378.05924000000573</v>
      </c>
      <c r="E57" s="186">
        <f t="shared" ref="E57:R57" si="18">SUM(E52:E55)</f>
        <v>472.70725375317238</v>
      </c>
      <c r="F57" s="186">
        <f t="shared" si="18"/>
        <v>-1372.4104362969692</v>
      </c>
      <c r="G57" s="186">
        <f t="shared" si="18"/>
        <v>-1887.5818096141081</v>
      </c>
      <c r="H57" s="186">
        <f t="shared" si="18"/>
        <v>4379.6623534070004</v>
      </c>
      <c r="I57" s="186">
        <f t="shared" si="18"/>
        <v>-1592.3773612490913</v>
      </c>
      <c r="J57" s="187">
        <f t="shared" si="0"/>
        <v>378.05924000000959</v>
      </c>
      <c r="K57" s="186">
        <f t="shared" ref="K57:O57" si="19">SUM(K52:K55)</f>
        <v>1550.4143100000006</v>
      </c>
      <c r="L57" s="186">
        <f t="shared" si="19"/>
        <v>1043.6823299999999</v>
      </c>
      <c r="M57" s="186">
        <f t="shared" si="19"/>
        <v>0.26895000000000008</v>
      </c>
      <c r="N57" s="186">
        <f t="shared" si="19"/>
        <v>0</v>
      </c>
      <c r="O57" s="186">
        <f t="shared" si="19"/>
        <v>-1043.9512799999998</v>
      </c>
      <c r="P57" s="187">
        <f t="shared" si="1"/>
        <v>1550.414310000001</v>
      </c>
      <c r="Q57" s="186">
        <f t="shared" si="18"/>
        <v>0</v>
      </c>
      <c r="R57" s="186">
        <f t="shared" si="18"/>
        <v>1296.0521600000006</v>
      </c>
      <c r="S57" s="188">
        <f t="shared" si="2"/>
        <v>632.42139000000998</v>
      </c>
      <c r="T57" s="11"/>
    </row>
    <row r="58" spans="1:20" s="172" customFormat="1" ht="10" customHeight="1" x14ac:dyDescent="0.25">
      <c r="A58" s="178"/>
      <c r="B58" s="194"/>
      <c r="C58" s="189"/>
      <c r="D58" s="195"/>
      <c r="E58" s="195"/>
      <c r="F58" s="195"/>
      <c r="G58" s="195"/>
      <c r="H58" s="195"/>
      <c r="I58" s="195"/>
      <c r="J58" s="191">
        <f t="shared" si="0"/>
        <v>0</v>
      </c>
      <c r="K58" s="195"/>
      <c r="L58" s="195"/>
      <c r="M58" s="195"/>
      <c r="N58" s="195"/>
      <c r="O58" s="195"/>
      <c r="P58" s="191">
        <f t="shared" si="1"/>
        <v>0</v>
      </c>
      <c r="Q58" s="190"/>
      <c r="R58" s="192"/>
      <c r="S58" s="193">
        <f t="shared" si="2"/>
        <v>0</v>
      </c>
      <c r="T58" s="11"/>
    </row>
    <row r="59" spans="1:20" s="172" customFormat="1" ht="18" customHeight="1" x14ac:dyDescent="0.25">
      <c r="A59" s="178"/>
      <c r="B59" s="194" t="s">
        <v>198</v>
      </c>
      <c r="C59" s="189" t="s">
        <v>199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1">
        <f t="shared" si="0"/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1">
        <f t="shared" si="1"/>
        <v>0</v>
      </c>
      <c r="Q59" s="190"/>
      <c r="R59" s="192"/>
      <c r="S59" s="193">
        <f t="shared" si="2"/>
        <v>0</v>
      </c>
      <c r="T59" s="11"/>
    </row>
    <row r="60" spans="1:20" s="172" customFormat="1" ht="18" customHeight="1" x14ac:dyDescent="0.25">
      <c r="A60" s="178"/>
      <c r="B60" s="194" t="s">
        <v>59</v>
      </c>
      <c r="C60" s="189" t="s">
        <v>200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1">
        <f t="shared" si="0"/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1">
        <f t="shared" si="1"/>
        <v>0</v>
      </c>
      <c r="Q60" s="190">
        <v>0</v>
      </c>
      <c r="R60" s="192">
        <v>0</v>
      </c>
      <c r="S60" s="193">
        <f t="shared" si="2"/>
        <v>0</v>
      </c>
      <c r="T60" s="11"/>
    </row>
    <row r="61" spans="1:20" s="172" customFormat="1" ht="10" customHeight="1" x14ac:dyDescent="0.25">
      <c r="A61" s="178"/>
      <c r="B61" s="194"/>
      <c r="C61" s="189" t="s">
        <v>167</v>
      </c>
      <c r="D61" s="195"/>
      <c r="E61" s="195"/>
      <c r="F61" s="195"/>
      <c r="G61" s="195"/>
      <c r="H61" s="195"/>
      <c r="I61" s="195"/>
      <c r="J61" s="191">
        <f t="shared" si="0"/>
        <v>0</v>
      </c>
      <c r="K61" s="195"/>
      <c r="L61" s="195"/>
      <c r="M61" s="195"/>
      <c r="N61" s="195"/>
      <c r="O61" s="195"/>
      <c r="P61" s="191">
        <f t="shared" si="1"/>
        <v>0</v>
      </c>
      <c r="Q61" s="190"/>
      <c r="R61" s="192"/>
      <c r="S61" s="193">
        <f t="shared" si="2"/>
        <v>0</v>
      </c>
      <c r="T61" s="11"/>
    </row>
    <row r="62" spans="1:20" s="172" customFormat="1" ht="18" customHeight="1" x14ac:dyDescent="0.25">
      <c r="A62" s="178"/>
      <c r="B62" s="179"/>
      <c r="C62" s="185" t="s">
        <v>56</v>
      </c>
      <c r="D62" s="186">
        <f>D57+D59+D60</f>
        <v>378.05924000000573</v>
      </c>
      <c r="E62" s="186">
        <f t="shared" ref="E62:R62" si="20">E57+E59+E60</f>
        <v>472.70725375317238</v>
      </c>
      <c r="F62" s="186">
        <f t="shared" si="20"/>
        <v>-1372.4104362969692</v>
      </c>
      <c r="G62" s="186">
        <f t="shared" si="20"/>
        <v>-1887.5818096141081</v>
      </c>
      <c r="H62" s="186">
        <f t="shared" si="20"/>
        <v>4379.6623534070004</v>
      </c>
      <c r="I62" s="186">
        <f t="shared" si="20"/>
        <v>-1592.3773612490913</v>
      </c>
      <c r="J62" s="187">
        <f t="shared" si="0"/>
        <v>378.05924000000959</v>
      </c>
      <c r="K62" s="186">
        <f t="shared" ref="K62:O62" si="21">K57+K59+K60</f>
        <v>1550.4143100000006</v>
      </c>
      <c r="L62" s="186">
        <f t="shared" si="21"/>
        <v>1043.6823299999999</v>
      </c>
      <c r="M62" s="186">
        <f t="shared" si="21"/>
        <v>0.26895000000000008</v>
      </c>
      <c r="N62" s="186">
        <f t="shared" si="21"/>
        <v>0</v>
      </c>
      <c r="O62" s="186">
        <f t="shared" si="21"/>
        <v>-1043.9512799999998</v>
      </c>
      <c r="P62" s="187">
        <f t="shared" si="1"/>
        <v>1550.414310000001</v>
      </c>
      <c r="Q62" s="186">
        <f t="shared" si="20"/>
        <v>0</v>
      </c>
      <c r="R62" s="186">
        <f t="shared" si="20"/>
        <v>1296.0521600000006</v>
      </c>
      <c r="S62" s="188">
        <f t="shared" si="2"/>
        <v>632.42139000000998</v>
      </c>
      <c r="T62" s="11"/>
    </row>
    <row r="63" spans="1:20" s="172" customFormat="1" ht="10" customHeight="1" x14ac:dyDescent="0.25">
      <c r="A63" s="178"/>
      <c r="B63" s="179"/>
      <c r="C63" s="189" t="s">
        <v>167</v>
      </c>
      <c r="D63" s="195"/>
      <c r="E63" s="195"/>
      <c r="F63" s="195"/>
      <c r="G63" s="195"/>
      <c r="H63" s="195"/>
      <c r="I63" s="195"/>
      <c r="J63" s="191">
        <f t="shared" si="0"/>
        <v>0</v>
      </c>
      <c r="K63" s="195"/>
      <c r="L63" s="195"/>
      <c r="M63" s="195"/>
      <c r="N63" s="195"/>
      <c r="O63" s="195"/>
      <c r="P63" s="191">
        <f t="shared" si="1"/>
        <v>0</v>
      </c>
      <c r="Q63" s="190"/>
      <c r="R63" s="192"/>
      <c r="S63" s="193">
        <f t="shared" si="2"/>
        <v>0</v>
      </c>
      <c r="T63" s="11"/>
    </row>
    <row r="64" spans="1:20" s="172" customFormat="1" ht="18" customHeight="1" x14ac:dyDescent="0.25">
      <c r="A64" s="197"/>
      <c r="B64" s="208"/>
      <c r="C64" s="209" t="s">
        <v>201</v>
      </c>
      <c r="D64" s="210">
        <f t="shared" ref="D64:G64" si="22">D19+D23+D24+D25+D27+SUM(D31:D42)+D54+D55+D26</f>
        <v>5989.1366700000044</v>
      </c>
      <c r="E64" s="210">
        <f t="shared" si="22"/>
        <v>532.84047553803396</v>
      </c>
      <c r="F64" s="210">
        <f t="shared" si="22"/>
        <v>-1366.9092535027826</v>
      </c>
      <c r="G64" s="210">
        <f t="shared" si="22"/>
        <v>-1687.430535810432</v>
      </c>
      <c r="H64" s="210">
        <f t="shared" ref="H64:I64" si="23">H19+H23+H24+H25+H27+SUM(H31:H42)+H54+H55+H26</f>
        <v>4379.6623534070004</v>
      </c>
      <c r="I64" s="210">
        <f t="shared" si="23"/>
        <v>-1592.3773612490913</v>
      </c>
      <c r="J64" s="210">
        <f t="shared" si="0"/>
        <v>6254.9223483827336</v>
      </c>
      <c r="K64" s="210">
        <f t="shared" ref="K64:O64" si="24">K19+K23+K24+K25+K27+SUM(K31:K42)+K54+K55+K26</f>
        <v>1480.7013100000011</v>
      </c>
      <c r="L64" s="210">
        <f t="shared" si="24"/>
        <v>1099.5690299999999</v>
      </c>
      <c r="M64" s="210">
        <f t="shared" si="24"/>
        <v>-10.96998</v>
      </c>
      <c r="N64" s="210">
        <f t="shared" si="24"/>
        <v>0</v>
      </c>
      <c r="O64" s="210">
        <f t="shared" si="24"/>
        <v>-1043.9512799999998</v>
      </c>
      <c r="P64" s="210">
        <f t="shared" si="1"/>
        <v>1525.3490800000013</v>
      </c>
      <c r="Q64" s="210">
        <f>Q19+Q23+Q24+Q25+Q27+SUM(Q31:Q42)+Q54+Q55+Q26</f>
        <v>0</v>
      </c>
      <c r="R64" s="210">
        <f>R19+R23+R24+R25+R27+SUM(R31:R42)+R54+R55+R26</f>
        <v>1296.0521600000006</v>
      </c>
      <c r="S64" s="210">
        <f t="shared" si="2"/>
        <v>6484.2192683827343</v>
      </c>
      <c r="T64" s="201"/>
    </row>
    <row r="65" spans="1:20" s="172" customFormat="1" ht="10" customHeight="1" x14ac:dyDescent="0.25">
      <c r="A65" s="178"/>
      <c r="B65" s="208"/>
      <c r="C65" s="189"/>
      <c r="D65" s="195"/>
      <c r="E65" s="195"/>
      <c r="F65" s="195"/>
      <c r="G65" s="195"/>
      <c r="H65" s="195"/>
      <c r="I65" s="195"/>
      <c r="J65" s="191">
        <f t="shared" si="0"/>
        <v>0</v>
      </c>
      <c r="K65" s="195"/>
      <c r="L65" s="195"/>
      <c r="M65" s="195"/>
      <c r="N65" s="195"/>
      <c r="O65" s="195"/>
      <c r="P65" s="191">
        <f t="shared" si="1"/>
        <v>0</v>
      </c>
      <c r="Q65" s="190"/>
      <c r="R65" s="192"/>
      <c r="S65" s="193">
        <f t="shared" si="2"/>
        <v>0</v>
      </c>
      <c r="T65" s="11"/>
    </row>
    <row r="66" spans="1:20" s="172" customFormat="1" ht="18" customHeight="1" x14ac:dyDescent="0.25">
      <c r="A66" s="197"/>
      <c r="B66" s="208"/>
      <c r="C66" s="209" t="s">
        <v>202</v>
      </c>
      <c r="D66" s="210">
        <v>3312.6406799999995</v>
      </c>
      <c r="E66" s="210">
        <v>0.69681889226465055</v>
      </c>
      <c r="F66" s="210">
        <v>3.8963518253041074</v>
      </c>
      <c r="G66" s="210">
        <v>2.5923432343882564</v>
      </c>
      <c r="H66" s="210">
        <v>0</v>
      </c>
      <c r="I66" s="210">
        <v>0</v>
      </c>
      <c r="J66" s="210">
        <f t="shared" si="0"/>
        <v>3319.8261939519566</v>
      </c>
      <c r="K66" s="210">
        <v>1.48752</v>
      </c>
      <c r="L66" s="210">
        <v>0</v>
      </c>
      <c r="M66" s="210">
        <v>0</v>
      </c>
      <c r="N66" s="210">
        <v>0</v>
      </c>
      <c r="O66" s="210">
        <v>0</v>
      </c>
      <c r="P66" s="210">
        <f t="shared" si="1"/>
        <v>1.48752</v>
      </c>
      <c r="Q66" s="210">
        <v>0</v>
      </c>
      <c r="R66" s="211">
        <v>0</v>
      </c>
      <c r="S66" s="212">
        <f t="shared" si="2"/>
        <v>3321.3137139519567</v>
      </c>
      <c r="T66" s="201"/>
    </row>
    <row r="67" spans="1:20" s="172" customFormat="1" ht="10" customHeight="1" x14ac:dyDescent="0.25">
      <c r="A67" s="178"/>
      <c r="B67" s="208"/>
      <c r="C67" s="189"/>
      <c r="D67" s="195"/>
      <c r="E67" s="195"/>
      <c r="F67" s="195"/>
      <c r="G67" s="195"/>
      <c r="H67" s="195"/>
      <c r="I67" s="195"/>
      <c r="J67" s="191">
        <f t="shared" si="0"/>
        <v>0</v>
      </c>
      <c r="K67" s="195"/>
      <c r="L67" s="195"/>
      <c r="M67" s="195"/>
      <c r="N67" s="195"/>
      <c r="O67" s="195"/>
      <c r="P67" s="191">
        <f t="shared" si="1"/>
        <v>0</v>
      </c>
      <c r="Q67" s="190"/>
      <c r="R67" s="192"/>
      <c r="S67" s="193">
        <f t="shared" si="2"/>
        <v>0</v>
      </c>
      <c r="T67" s="11"/>
    </row>
    <row r="68" spans="1:20" s="172" customFormat="1" ht="18" customHeight="1" x14ac:dyDescent="0.25">
      <c r="A68" s="197"/>
      <c r="B68" s="208"/>
      <c r="C68" s="209" t="s">
        <v>203</v>
      </c>
      <c r="D68" s="210">
        <v>2224.7748199999996</v>
      </c>
      <c r="E68" s="210">
        <v>0</v>
      </c>
      <c r="F68" s="210">
        <v>8.8188167332742591</v>
      </c>
      <c r="G68" s="210">
        <v>0</v>
      </c>
      <c r="H68" s="210">
        <v>0</v>
      </c>
      <c r="I68" s="210">
        <v>0</v>
      </c>
      <c r="J68" s="210">
        <f t="shared" si="0"/>
        <v>2233.5936367332738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f t="shared" si="1"/>
        <v>0</v>
      </c>
      <c r="Q68" s="210">
        <v>0</v>
      </c>
      <c r="R68" s="211">
        <v>0</v>
      </c>
      <c r="S68" s="212">
        <f t="shared" si="2"/>
        <v>2233.5936367332738</v>
      </c>
      <c r="T68" s="201"/>
    </row>
    <row r="69" spans="1:20" s="172" customFormat="1" ht="10" customHeight="1" x14ac:dyDescent="0.25">
      <c r="A69" s="178"/>
      <c r="B69" s="208"/>
      <c r="C69" s="189"/>
      <c r="D69" s="195"/>
      <c r="E69" s="195"/>
      <c r="F69" s="195"/>
      <c r="G69" s="195"/>
      <c r="H69" s="195"/>
      <c r="I69" s="195"/>
      <c r="J69" s="191">
        <f t="shared" si="0"/>
        <v>0</v>
      </c>
      <c r="K69" s="195"/>
      <c r="L69" s="195"/>
      <c r="M69" s="195"/>
      <c r="N69" s="195"/>
      <c r="O69" s="195"/>
      <c r="P69" s="191">
        <f t="shared" si="1"/>
        <v>0</v>
      </c>
      <c r="Q69" s="190"/>
      <c r="R69" s="192"/>
      <c r="S69" s="193">
        <f t="shared" si="2"/>
        <v>0</v>
      </c>
      <c r="T69" s="11"/>
    </row>
    <row r="70" spans="1:20" s="172" customFormat="1" ht="18" customHeight="1" x14ac:dyDescent="0.25">
      <c r="A70" s="197"/>
      <c r="B70" s="208"/>
      <c r="C70" s="209" t="s">
        <v>204</v>
      </c>
      <c r="D70" s="210">
        <f>D64+D66+D68</f>
        <v>11526.552170000003</v>
      </c>
      <c r="E70" s="210">
        <f t="shared" ref="E70:R70" si="25">E64+E66+E68</f>
        <v>533.53729443029863</v>
      </c>
      <c r="F70" s="210">
        <f t="shared" si="25"/>
        <v>-1354.1940849442044</v>
      </c>
      <c r="G70" s="210">
        <f t="shared" si="25"/>
        <v>-1684.8381925760439</v>
      </c>
      <c r="H70" s="210">
        <f t="shared" si="25"/>
        <v>4379.6623534070004</v>
      </c>
      <c r="I70" s="210">
        <f t="shared" si="25"/>
        <v>-1592.3773612490913</v>
      </c>
      <c r="J70" s="210">
        <f t="shared" si="0"/>
        <v>11808.342179067962</v>
      </c>
      <c r="K70" s="210">
        <f t="shared" ref="K70:O70" si="26">K64+K66+K68</f>
        <v>1482.188830000001</v>
      </c>
      <c r="L70" s="210">
        <f t="shared" si="26"/>
        <v>1099.5690299999999</v>
      </c>
      <c r="M70" s="210">
        <f t="shared" si="26"/>
        <v>-10.96998</v>
      </c>
      <c r="N70" s="210">
        <f t="shared" si="26"/>
        <v>0</v>
      </c>
      <c r="O70" s="210">
        <f t="shared" si="26"/>
        <v>-1043.9512799999998</v>
      </c>
      <c r="P70" s="210">
        <f t="shared" si="1"/>
        <v>1526.836600000001</v>
      </c>
      <c r="Q70" s="210">
        <f t="shared" si="25"/>
        <v>0</v>
      </c>
      <c r="R70" s="210">
        <f t="shared" si="25"/>
        <v>1296.0521600000006</v>
      </c>
      <c r="S70" s="210">
        <f t="shared" si="2"/>
        <v>12039.126619067962</v>
      </c>
      <c r="T70" s="201"/>
    </row>
    <row r="71" spans="1:20" s="172" customFormat="1" ht="10" customHeight="1" thickBot="1" x14ac:dyDescent="0.3">
      <c r="A71" s="178"/>
      <c r="B71" s="208"/>
      <c r="C71" s="213" t="s">
        <v>167</v>
      </c>
      <c r="D71" s="214"/>
      <c r="E71" s="214"/>
      <c r="F71" s="214"/>
      <c r="G71" s="214"/>
      <c r="H71" s="214"/>
      <c r="I71" s="214"/>
      <c r="J71" s="215"/>
      <c r="K71" s="214"/>
      <c r="L71" s="214"/>
      <c r="M71" s="214"/>
      <c r="N71" s="214"/>
      <c r="O71" s="214"/>
      <c r="P71" s="215"/>
      <c r="Q71" s="214"/>
      <c r="R71" s="216"/>
      <c r="S71" s="217">
        <f t="shared" si="2"/>
        <v>0</v>
      </c>
      <c r="T71" s="11"/>
    </row>
    <row r="72" spans="1:20" s="160" customFormat="1" ht="18" customHeight="1" x14ac:dyDescent="0.25">
      <c r="A72" s="218"/>
      <c r="B72" s="208"/>
      <c r="C72" s="170" t="s">
        <v>167</v>
      </c>
      <c r="D72" s="170"/>
      <c r="E72" s="170"/>
      <c r="F72" s="170"/>
      <c r="G72" s="170"/>
      <c r="H72" s="170"/>
      <c r="I72" s="170"/>
      <c r="J72" s="219"/>
      <c r="K72" s="170"/>
      <c r="L72" s="170"/>
      <c r="M72" s="170"/>
      <c r="N72" s="170"/>
      <c r="O72" s="170"/>
      <c r="P72" s="219"/>
      <c r="Q72" s="170"/>
      <c r="R72" s="170"/>
      <c r="S72" s="220"/>
      <c r="T72" s="170"/>
    </row>
  </sheetData>
  <mergeCells count="7">
    <mergeCell ref="S2:S3"/>
    <mergeCell ref="C6:C8"/>
    <mergeCell ref="J6:J8"/>
    <mergeCell ref="P6:P8"/>
    <mergeCell ref="S6:S8"/>
    <mergeCell ref="Q7:Q8"/>
    <mergeCell ref="R7:R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73"/>
  <sheetViews>
    <sheetView showGridLines="0" zoomScaleNormal="100" workbookViewId="0">
      <pane xSplit="3" ySplit="8" topLeftCell="D9" activePane="bottomRight" state="frozen"/>
      <selection activeCell="B3" sqref="B3:D3"/>
      <selection pane="topRight" activeCell="B3" sqref="B3:D3"/>
      <selection pane="bottomLeft" activeCell="B3" sqref="B3:D3"/>
      <selection pane="bottomRight" activeCell="I17" activeCellId="1" sqref="D17:F17 I17"/>
    </sheetView>
  </sheetViews>
  <sheetFormatPr defaultColWidth="18.7265625" defaultRowHeight="18" customHeight="1" outlineLevelCol="1" x14ac:dyDescent="0.25"/>
  <cols>
    <col min="1" max="1" width="1.453125" customWidth="1"/>
    <col min="2" max="2" width="30.7265625" customWidth="1" outlineLevel="1"/>
    <col min="3" max="3" width="50.7265625" customWidth="1"/>
    <col min="4" max="10" width="17.7265625" customWidth="1" outlineLevel="1"/>
    <col min="11" max="11" width="17.7265625" customWidth="1"/>
    <col min="12" max="16" width="17.7265625" customWidth="1" outlineLevel="1"/>
    <col min="17" max="17" width="17.7265625" customWidth="1"/>
    <col min="18" max="19" width="17.7265625" customWidth="1" outlineLevel="1"/>
    <col min="20" max="20" width="18.7265625" customWidth="1"/>
    <col min="21" max="21" width="1.453125" customWidth="1"/>
  </cols>
  <sheetData>
    <row r="1" spans="1:21" s="160" customFormat="1" ht="10" customHeight="1" x14ac:dyDescent="0.25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0">
        <v>0</v>
      </c>
      <c r="K1" s="161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60">
        <v>0</v>
      </c>
      <c r="R1" s="159"/>
      <c r="S1" s="159"/>
      <c r="T1" s="162">
        <f>(T63-L63)*1000</f>
        <v>5027252.279636546</v>
      </c>
      <c r="U1" s="159"/>
    </row>
    <row r="2" spans="1:21" s="166" customFormat="1" ht="18" customHeight="1" x14ac:dyDescent="0.25">
      <c r="A2"/>
      <c r="B2"/>
      <c r="C2" s="163" t="s">
        <v>154</v>
      </c>
      <c r="D2" s="160"/>
      <c r="E2" s="160"/>
      <c r="F2" s="164"/>
      <c r="G2" s="164"/>
      <c r="H2" s="164"/>
      <c r="I2" s="164"/>
      <c r="J2" s="164"/>
      <c r="K2" s="165"/>
      <c r="L2" s="164"/>
      <c r="M2" s="164"/>
      <c r="N2" s="164"/>
      <c r="O2" s="164"/>
      <c r="P2" s="164"/>
      <c r="Q2" s="165"/>
      <c r="R2" s="164"/>
      <c r="S2" s="164"/>
      <c r="T2" s="395" t="s">
        <v>155</v>
      </c>
      <c r="U2" s="164"/>
    </row>
    <row r="3" spans="1:21" s="166" customFormat="1" ht="18" customHeight="1" x14ac:dyDescent="0.25">
      <c r="A3"/>
      <c r="B3"/>
      <c r="C3" s="163" t="s">
        <v>156</v>
      </c>
      <c r="D3" s="162"/>
      <c r="E3" s="162"/>
      <c r="F3" s="164"/>
      <c r="G3" s="164"/>
      <c r="H3" s="164"/>
      <c r="I3" s="164"/>
      <c r="J3" s="164"/>
      <c r="K3" s="165"/>
      <c r="L3" s="164"/>
      <c r="M3" s="164"/>
      <c r="N3" s="164"/>
      <c r="O3" s="164"/>
      <c r="P3" s="164"/>
      <c r="Q3" s="165"/>
      <c r="R3" s="167"/>
      <c r="S3" s="164"/>
      <c r="T3" s="396"/>
      <c r="U3" s="164"/>
    </row>
    <row r="4" spans="1:21" s="166" customFormat="1" ht="18" customHeight="1" x14ac:dyDescent="0.25">
      <c r="A4"/>
      <c r="B4"/>
      <c r="C4" s="168" t="s">
        <v>157</v>
      </c>
      <c r="D4" s="164"/>
      <c r="E4" s="164"/>
      <c r="F4" s="164"/>
      <c r="G4" s="164"/>
      <c r="H4" s="164"/>
      <c r="I4" s="164"/>
      <c r="J4" s="164"/>
      <c r="K4" s="165"/>
      <c r="L4" s="164"/>
      <c r="M4" s="164"/>
      <c r="N4" s="164"/>
      <c r="O4" s="164"/>
      <c r="P4" s="164"/>
      <c r="Q4" s="165"/>
      <c r="R4" s="167"/>
      <c r="S4" s="164"/>
      <c r="T4" s="169">
        <f>P8</f>
        <v>44012</v>
      </c>
      <c r="U4" s="164"/>
    </row>
    <row r="5" spans="1:21" s="172" customFormat="1" ht="10" customHeight="1" thickBot="1" x14ac:dyDescent="0.3">
      <c r="A5"/>
      <c r="B5"/>
      <c r="C5" s="170"/>
      <c r="D5" s="11"/>
      <c r="E5" s="11"/>
      <c r="F5" s="11"/>
      <c r="G5" s="11"/>
      <c r="H5" s="11"/>
      <c r="I5" s="11"/>
      <c r="J5" s="11"/>
      <c r="K5" s="171"/>
      <c r="L5" s="11"/>
      <c r="M5" s="11"/>
      <c r="N5" s="11"/>
      <c r="O5" s="11"/>
      <c r="P5" s="11"/>
      <c r="Q5" s="171"/>
      <c r="R5" s="11"/>
      <c r="S5" s="11"/>
      <c r="T5" s="171"/>
      <c r="U5" s="11"/>
    </row>
    <row r="6" spans="1:21" s="166" customFormat="1" ht="18" customHeight="1" x14ac:dyDescent="0.25">
      <c r="A6"/>
      <c r="B6"/>
      <c r="C6" s="397" t="s">
        <v>158</v>
      </c>
      <c r="D6" s="173" t="s">
        <v>159</v>
      </c>
      <c r="E6" s="173" t="s">
        <v>205</v>
      </c>
      <c r="F6" s="173" t="s">
        <v>208</v>
      </c>
      <c r="G6" s="173" t="s">
        <v>209</v>
      </c>
      <c r="H6" s="173" t="s">
        <v>210</v>
      </c>
      <c r="I6" s="173" t="s">
        <v>165</v>
      </c>
      <c r="J6" s="173" t="s">
        <v>166</v>
      </c>
      <c r="K6" s="399" t="s">
        <v>160</v>
      </c>
      <c r="L6" s="173" t="s">
        <v>211</v>
      </c>
      <c r="M6" s="173" t="s">
        <v>212</v>
      </c>
      <c r="N6" s="173" t="s">
        <v>213</v>
      </c>
      <c r="O6" s="173" t="s">
        <v>165</v>
      </c>
      <c r="P6" s="173" t="s">
        <v>166</v>
      </c>
      <c r="Q6" s="399" t="s">
        <v>161</v>
      </c>
      <c r="R6" s="174" t="s">
        <v>162</v>
      </c>
      <c r="S6" s="175"/>
      <c r="T6" s="402" t="s">
        <v>163</v>
      </c>
      <c r="U6" s="164"/>
    </row>
    <row r="7" spans="1:21" s="166" customFormat="1" ht="18" customHeight="1" x14ac:dyDescent="0.25">
      <c r="A7"/>
      <c r="B7"/>
      <c r="C7" s="398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176" t="s">
        <v>164</v>
      </c>
      <c r="K7" s="400"/>
      <c r="L7" s="176" t="s">
        <v>164</v>
      </c>
      <c r="M7" s="176" t="s">
        <v>164</v>
      </c>
      <c r="N7" s="176" t="s">
        <v>164</v>
      </c>
      <c r="O7" s="176" t="s">
        <v>164</v>
      </c>
      <c r="P7" s="176" t="s">
        <v>164</v>
      </c>
      <c r="Q7" s="400"/>
      <c r="R7" s="404" t="s">
        <v>165</v>
      </c>
      <c r="S7" s="405" t="s">
        <v>166</v>
      </c>
      <c r="T7" s="403"/>
      <c r="U7" s="164"/>
    </row>
    <row r="8" spans="1:21" s="166" customFormat="1" ht="18" customHeight="1" thickBot="1" x14ac:dyDescent="0.3">
      <c r="A8"/>
      <c r="B8"/>
      <c r="C8" s="398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177">
        <v>44012</v>
      </c>
      <c r="K8" s="401"/>
      <c r="L8" s="177">
        <v>44012</v>
      </c>
      <c r="M8" s="177">
        <v>44012</v>
      </c>
      <c r="N8" s="177">
        <v>44012</v>
      </c>
      <c r="O8" s="177">
        <v>44012</v>
      </c>
      <c r="P8" s="177">
        <v>44012</v>
      </c>
      <c r="Q8" s="401"/>
      <c r="R8" s="404"/>
      <c r="S8" s="405"/>
      <c r="T8" s="403"/>
      <c r="U8" s="164"/>
    </row>
    <row r="9" spans="1:21" s="172" customFormat="1" ht="10" customHeight="1" x14ac:dyDescent="0.25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1"/>
      <c r="K9" s="182"/>
      <c r="L9" s="181"/>
      <c r="M9" s="181"/>
      <c r="N9" s="181"/>
      <c r="O9" s="181"/>
      <c r="P9" s="181"/>
      <c r="Q9" s="182"/>
      <c r="R9" s="181"/>
      <c r="S9" s="183"/>
      <c r="T9" s="184"/>
      <c r="U9" s="11"/>
    </row>
    <row r="10" spans="1:21" s="172" customFormat="1" ht="18" customHeight="1" x14ac:dyDescent="0.25">
      <c r="A10" s="178"/>
      <c r="B10" s="179" t="s">
        <v>3</v>
      </c>
      <c r="C10" s="185" t="s">
        <v>168</v>
      </c>
      <c r="D10" s="186">
        <v>129643.04991999999</v>
      </c>
      <c r="E10" s="186">
        <v>0</v>
      </c>
      <c r="F10" s="186">
        <v>1053.1607432097076</v>
      </c>
      <c r="G10" s="186">
        <v>0</v>
      </c>
      <c r="H10" s="186">
        <v>377.2151996279419</v>
      </c>
      <c r="I10" s="186">
        <v>0</v>
      </c>
      <c r="J10" s="186">
        <v>-2517.5389200000004</v>
      </c>
      <c r="K10" s="187">
        <f>SUM(D10:J10)</f>
        <v>128555.88694283763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7">
        <f>SUM(L10:P10)</f>
        <v>0</v>
      </c>
      <c r="R10" s="186"/>
      <c r="S10" s="186"/>
      <c r="T10" s="188">
        <f>K10+Q10+R10-S10</f>
        <v>128555.88694283763</v>
      </c>
      <c r="U10" s="11"/>
    </row>
    <row r="11" spans="1:21" s="172" customFormat="1" ht="10" customHeight="1" x14ac:dyDescent="0.25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0"/>
      <c r="K11" s="191">
        <f t="shared" ref="K11:K71" si="0">SUM(D11:J11)</f>
        <v>0</v>
      </c>
      <c r="L11" s="190"/>
      <c r="M11" s="190"/>
      <c r="N11" s="190"/>
      <c r="O11" s="190"/>
      <c r="P11" s="190"/>
      <c r="Q11" s="191">
        <f t="shared" ref="Q11:Q71" si="1">SUM(L11:P11)</f>
        <v>0</v>
      </c>
      <c r="R11" s="190"/>
      <c r="S11" s="192"/>
      <c r="T11" s="193">
        <f t="shared" ref="T11:T72" si="2">K11+Q11+R11-S11</f>
        <v>0</v>
      </c>
      <c r="U11" s="11"/>
    </row>
    <row r="12" spans="1:21" s="172" customFormat="1" ht="18" customHeight="1" x14ac:dyDescent="0.25">
      <c r="A12" s="178"/>
      <c r="B12" s="194" t="s">
        <v>4</v>
      </c>
      <c r="C12" s="189" t="s">
        <v>169</v>
      </c>
      <c r="D12" s="190">
        <v>-18737.360689999998</v>
      </c>
      <c r="E12" s="190">
        <v>0</v>
      </c>
      <c r="F12" s="190">
        <v>-31.069005644048698</v>
      </c>
      <c r="G12" s="190">
        <v>0</v>
      </c>
      <c r="H12" s="190">
        <v>0</v>
      </c>
      <c r="I12" s="190">
        <v>0</v>
      </c>
      <c r="J12" s="190">
        <v>0</v>
      </c>
      <c r="K12" s="191">
        <f t="shared" si="0"/>
        <v>-18768.429695644045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1">
        <f t="shared" si="1"/>
        <v>0</v>
      </c>
      <c r="R12" s="190"/>
      <c r="S12" s="192"/>
      <c r="T12" s="193">
        <f t="shared" si="2"/>
        <v>-18768.429695644045</v>
      </c>
      <c r="U12" s="11"/>
    </row>
    <row r="13" spans="1:21" s="172" customFormat="1" ht="18" customHeight="1" x14ac:dyDescent="0.25">
      <c r="A13" s="178"/>
      <c r="B13" s="194" t="s">
        <v>5</v>
      </c>
      <c r="C13" s="189" t="s">
        <v>170</v>
      </c>
      <c r="D13" s="190">
        <v>-3480.8210700000004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1">
        <f t="shared" si="0"/>
        <v>-3480.8210700000004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1">
        <f t="shared" si="1"/>
        <v>0</v>
      </c>
      <c r="R13" s="190"/>
      <c r="S13" s="192"/>
      <c r="T13" s="193">
        <f t="shared" si="2"/>
        <v>-3480.8210700000004</v>
      </c>
      <c r="U13" s="11"/>
    </row>
    <row r="14" spans="1:21" s="172" customFormat="1" ht="10" customHeight="1" x14ac:dyDescent="0.25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5"/>
      <c r="K14" s="191">
        <f t="shared" si="0"/>
        <v>0</v>
      </c>
      <c r="L14" s="195"/>
      <c r="M14" s="195"/>
      <c r="N14" s="195"/>
      <c r="O14" s="195"/>
      <c r="P14" s="195"/>
      <c r="Q14" s="191">
        <f t="shared" si="1"/>
        <v>0</v>
      </c>
      <c r="R14" s="190"/>
      <c r="S14" s="192"/>
      <c r="T14" s="193">
        <f t="shared" si="2"/>
        <v>0</v>
      </c>
      <c r="U14" s="11"/>
    </row>
    <row r="15" spans="1:21" s="172" customFormat="1" ht="18" customHeight="1" x14ac:dyDescent="0.25">
      <c r="A15" s="178"/>
      <c r="B15" s="179"/>
      <c r="C15" s="185" t="s">
        <v>171</v>
      </c>
      <c r="D15" s="186">
        <v>107424.86815999998</v>
      </c>
      <c r="E15" s="186">
        <v>0</v>
      </c>
      <c r="F15" s="186">
        <v>1022.0917375656588</v>
      </c>
      <c r="G15" s="186">
        <v>0</v>
      </c>
      <c r="H15" s="186">
        <v>377.2151996279419</v>
      </c>
      <c r="I15" s="186">
        <v>0</v>
      </c>
      <c r="J15" s="186">
        <v>-2517.5389200000004</v>
      </c>
      <c r="K15" s="187">
        <f t="shared" si="0"/>
        <v>106306.63617719358</v>
      </c>
      <c r="L15" s="186">
        <f t="shared" ref="L15:N15" si="3">SUM(L10:L13)</f>
        <v>0</v>
      </c>
      <c r="M15" s="186">
        <f t="shared" si="3"/>
        <v>0</v>
      </c>
      <c r="N15" s="186">
        <f t="shared" si="3"/>
        <v>0</v>
      </c>
      <c r="O15" s="186">
        <f t="shared" ref="O15:P15" si="4">SUM(O10:O13)</f>
        <v>0</v>
      </c>
      <c r="P15" s="186">
        <f t="shared" si="4"/>
        <v>0</v>
      </c>
      <c r="Q15" s="187">
        <f t="shared" si="1"/>
        <v>0</v>
      </c>
      <c r="R15" s="186">
        <f t="shared" ref="R15:S15" si="5">SUM(R10:R13)</f>
        <v>0</v>
      </c>
      <c r="S15" s="186">
        <f t="shared" si="5"/>
        <v>0</v>
      </c>
      <c r="T15" s="188">
        <f t="shared" si="2"/>
        <v>106306.63617719358</v>
      </c>
      <c r="U15" s="11"/>
    </row>
    <row r="16" spans="1:21" s="172" customFormat="1" ht="10" customHeight="1" x14ac:dyDescent="0.25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5"/>
      <c r="K16" s="191">
        <f t="shared" si="0"/>
        <v>0</v>
      </c>
      <c r="L16" s="195"/>
      <c r="M16" s="195"/>
      <c r="N16" s="195"/>
      <c r="O16" s="195"/>
      <c r="P16" s="195"/>
      <c r="Q16" s="191">
        <f t="shared" si="1"/>
        <v>0</v>
      </c>
      <c r="R16" s="190"/>
      <c r="S16" s="192"/>
      <c r="T16" s="193">
        <f t="shared" si="2"/>
        <v>0</v>
      </c>
      <c r="U16" s="11"/>
    </row>
    <row r="17" spans="1:21" s="172" customFormat="1" ht="18" customHeight="1" x14ac:dyDescent="0.25">
      <c r="A17" s="178"/>
      <c r="B17" s="194" t="s">
        <v>7</v>
      </c>
      <c r="C17" s="189" t="s">
        <v>172</v>
      </c>
      <c r="D17" s="190">
        <v>-76533.334409999952</v>
      </c>
      <c r="E17" s="190">
        <v>-296.56341000000009</v>
      </c>
      <c r="F17" s="190">
        <v>-318.24333299733513</v>
      </c>
      <c r="G17" s="190">
        <v>0</v>
      </c>
      <c r="H17" s="190">
        <v>-23.505976600186852</v>
      </c>
      <c r="I17" s="190">
        <v>2517.5389200000004</v>
      </c>
      <c r="J17" s="190">
        <v>0</v>
      </c>
      <c r="K17" s="191">
        <f t="shared" si="0"/>
        <v>-74654.108209597471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1">
        <f t="shared" si="1"/>
        <v>0</v>
      </c>
      <c r="R17" s="190"/>
      <c r="S17" s="11"/>
      <c r="T17" s="193">
        <f t="shared" si="2"/>
        <v>-74654.108209597471</v>
      </c>
      <c r="U17" s="11"/>
    </row>
    <row r="18" spans="1:21" s="172" customFormat="1" ht="10" customHeight="1" x14ac:dyDescent="0.25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5"/>
      <c r="K18" s="191">
        <f t="shared" si="0"/>
        <v>0</v>
      </c>
      <c r="L18" s="195"/>
      <c r="M18" s="195"/>
      <c r="N18" s="195"/>
      <c r="O18" s="195"/>
      <c r="P18" s="195"/>
      <c r="Q18" s="191">
        <f t="shared" si="1"/>
        <v>0</v>
      </c>
      <c r="R18" s="190"/>
      <c r="S18" s="192"/>
      <c r="T18" s="193">
        <f t="shared" si="2"/>
        <v>0</v>
      </c>
      <c r="U18" s="11"/>
    </row>
    <row r="19" spans="1:21" s="172" customFormat="1" ht="18" customHeight="1" x14ac:dyDescent="0.25">
      <c r="A19" s="178"/>
      <c r="B19" s="179"/>
      <c r="C19" s="185" t="s">
        <v>45</v>
      </c>
      <c r="D19" s="186">
        <f>SUM(D15:D17)</f>
        <v>30891.533750000031</v>
      </c>
      <c r="E19" s="186">
        <f>SUM(E15:E17)</f>
        <v>-296.56341000000009</v>
      </c>
      <c r="F19" s="186">
        <f t="shared" ref="F19:S19" si="6">SUM(F15:F17)</f>
        <v>703.84840456832376</v>
      </c>
      <c r="G19" s="186">
        <f t="shared" si="6"/>
        <v>0</v>
      </c>
      <c r="H19" s="186">
        <f t="shared" si="6"/>
        <v>353.70922302775506</v>
      </c>
      <c r="I19" s="186">
        <f t="shared" si="6"/>
        <v>2517.5389200000004</v>
      </c>
      <c r="J19" s="186">
        <f t="shared" si="6"/>
        <v>-2517.5389200000004</v>
      </c>
      <c r="K19" s="187">
        <f t="shared" si="0"/>
        <v>31652.527967596114</v>
      </c>
      <c r="L19" s="186">
        <f t="shared" ref="L19:P19" si="7">SUM(L15:L17)</f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6">
        <f t="shared" si="7"/>
        <v>0</v>
      </c>
      <c r="Q19" s="187">
        <f t="shared" si="1"/>
        <v>0</v>
      </c>
      <c r="R19" s="186">
        <f t="shared" si="6"/>
        <v>0</v>
      </c>
      <c r="S19" s="186">
        <f t="shared" si="6"/>
        <v>0</v>
      </c>
      <c r="T19" s="188">
        <f t="shared" si="2"/>
        <v>31652.527967596114</v>
      </c>
      <c r="U19" s="11"/>
    </row>
    <row r="20" spans="1:21" s="172" customFormat="1" ht="10" customHeight="1" x14ac:dyDescent="0.25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5"/>
      <c r="K20" s="191">
        <f t="shared" si="0"/>
        <v>0</v>
      </c>
      <c r="L20" s="195"/>
      <c r="M20" s="195"/>
      <c r="N20" s="195"/>
      <c r="O20" s="195"/>
      <c r="P20" s="195"/>
      <c r="Q20" s="191">
        <f t="shared" si="1"/>
        <v>0</v>
      </c>
      <c r="R20" s="190"/>
      <c r="S20" s="192"/>
      <c r="T20" s="193">
        <f t="shared" si="2"/>
        <v>0</v>
      </c>
      <c r="U20" s="11"/>
    </row>
    <row r="21" spans="1:21" s="172" customFormat="1" ht="18" customHeight="1" x14ac:dyDescent="0.25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5"/>
      <c r="K21" s="191">
        <f t="shared" si="0"/>
        <v>0</v>
      </c>
      <c r="L21" s="195"/>
      <c r="M21" s="195"/>
      <c r="N21" s="195"/>
      <c r="O21" s="195"/>
      <c r="P21" s="195"/>
      <c r="Q21" s="191">
        <f t="shared" si="1"/>
        <v>0</v>
      </c>
      <c r="R21" s="190"/>
      <c r="S21" s="192"/>
      <c r="T21" s="193">
        <f t="shared" si="2"/>
        <v>0</v>
      </c>
      <c r="U21" s="11"/>
    </row>
    <row r="22" spans="1:21" s="172" customFormat="1" ht="10" customHeight="1" x14ac:dyDescent="0.25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5"/>
      <c r="K22" s="191">
        <f t="shared" si="0"/>
        <v>0</v>
      </c>
      <c r="L22" s="195"/>
      <c r="M22" s="195"/>
      <c r="N22" s="195"/>
      <c r="O22" s="195"/>
      <c r="P22" s="195"/>
      <c r="Q22" s="191">
        <f t="shared" si="1"/>
        <v>0</v>
      </c>
      <c r="R22" s="190"/>
      <c r="S22" s="192"/>
      <c r="T22" s="193">
        <f t="shared" si="2"/>
        <v>0</v>
      </c>
      <c r="U22" s="11"/>
    </row>
    <row r="23" spans="1:21" s="172" customFormat="1" ht="18" customHeight="1" x14ac:dyDescent="0.25">
      <c r="A23" s="178"/>
      <c r="B23" s="194" t="s">
        <v>8</v>
      </c>
      <c r="C23" s="189" t="s">
        <v>174</v>
      </c>
      <c r="D23" s="190">
        <v>-9399.4528499999851</v>
      </c>
      <c r="E23" s="190">
        <v>0</v>
      </c>
      <c r="F23" s="190">
        <v>-89.10480502944138</v>
      </c>
      <c r="G23" s="190">
        <v>-1791.4276184795813</v>
      </c>
      <c r="H23" s="190">
        <v>-74.475066360567837</v>
      </c>
      <c r="I23" s="190">
        <v>0</v>
      </c>
      <c r="J23" s="190">
        <v>0</v>
      </c>
      <c r="K23" s="191">
        <f t="shared" si="0"/>
        <v>-11354.460339869576</v>
      </c>
      <c r="L23" s="190">
        <v>-2558.64966</v>
      </c>
      <c r="M23" s="190">
        <v>-393.20771999999994</v>
      </c>
      <c r="N23" s="190">
        <v>-19.28</v>
      </c>
      <c r="O23" s="190">
        <v>0</v>
      </c>
      <c r="P23" s="190">
        <v>0</v>
      </c>
      <c r="Q23" s="191">
        <f t="shared" si="1"/>
        <v>-2971.1373800000001</v>
      </c>
      <c r="R23" s="190"/>
      <c r="S23" s="11"/>
      <c r="T23" s="193">
        <f t="shared" si="2"/>
        <v>-14325.597719869576</v>
      </c>
      <c r="U23" s="11"/>
    </row>
    <row r="24" spans="1:21" s="172" customFormat="1" ht="18" customHeight="1" x14ac:dyDescent="0.25">
      <c r="A24" s="178"/>
      <c r="B24" s="194" t="s">
        <v>9</v>
      </c>
      <c r="C24" s="189" t="s">
        <v>175</v>
      </c>
      <c r="D24" s="190">
        <v>-9297.5371799999957</v>
      </c>
      <c r="E24" s="190">
        <v>-84.493180000000009</v>
      </c>
      <c r="F24" s="190">
        <v>-603.89254776181292</v>
      </c>
      <c r="G24" s="190">
        <v>-438.72545010313638</v>
      </c>
      <c r="H24" s="190">
        <v>-460.66913361304063</v>
      </c>
      <c r="I24" s="190">
        <v>0</v>
      </c>
      <c r="J24" s="190">
        <v>0</v>
      </c>
      <c r="K24" s="191">
        <f t="shared" si="0"/>
        <v>-10885.317491477985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1">
        <f t="shared" si="1"/>
        <v>0</v>
      </c>
      <c r="R24" s="190"/>
      <c r="S24" s="192"/>
      <c r="T24" s="193">
        <f t="shared" si="2"/>
        <v>-10885.317491477985</v>
      </c>
      <c r="U24" s="11"/>
    </row>
    <row r="25" spans="1:21" s="172" customFormat="1" ht="18" customHeight="1" x14ac:dyDescent="0.25">
      <c r="A25" s="178"/>
      <c r="B25" s="194" t="s">
        <v>10</v>
      </c>
      <c r="C25" s="189" t="s">
        <v>176</v>
      </c>
      <c r="D25" s="190">
        <v>-12012.468540000014</v>
      </c>
      <c r="E25" s="190">
        <v>-53.158479999999983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1">
        <f t="shared" si="0"/>
        <v>-12065.627020000014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1">
        <f t="shared" si="1"/>
        <v>0</v>
      </c>
      <c r="R25" s="190"/>
      <c r="S25" s="192"/>
      <c r="T25" s="193">
        <f t="shared" si="2"/>
        <v>-12065.627020000014</v>
      </c>
      <c r="U25" s="11"/>
    </row>
    <row r="26" spans="1:21" s="172" customFormat="1" ht="18" customHeight="1" x14ac:dyDescent="0.25">
      <c r="A26" s="178"/>
      <c r="B26" s="194" t="s">
        <v>11</v>
      </c>
      <c r="C26" s="189" t="s">
        <v>177</v>
      </c>
      <c r="D26" s="190">
        <v>29657.560799999999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1">
        <f t="shared" si="0"/>
        <v>29657.560799999999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1">
        <f t="shared" si="1"/>
        <v>0</v>
      </c>
      <c r="R26" s="190"/>
      <c r="S26" s="192"/>
      <c r="T26" s="193">
        <f t="shared" si="2"/>
        <v>29657.560799999999</v>
      </c>
      <c r="U26" s="11"/>
    </row>
    <row r="27" spans="1:21" s="172" customFormat="1" ht="18" customHeight="1" x14ac:dyDescent="0.25">
      <c r="A27" s="178"/>
      <c r="B27" s="194" t="s">
        <v>12</v>
      </c>
      <c r="C27" s="189" t="s">
        <v>178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1">
        <f t="shared" si="0"/>
        <v>0</v>
      </c>
      <c r="L27" s="190">
        <v>225.73367000000007</v>
      </c>
      <c r="M27" s="190">
        <v>-32.795479999999998</v>
      </c>
      <c r="N27" s="190">
        <v>0</v>
      </c>
      <c r="O27" s="190">
        <v>0</v>
      </c>
      <c r="P27" s="190">
        <v>0</v>
      </c>
      <c r="Q27" s="191">
        <f t="shared" si="1"/>
        <v>192.93819000000008</v>
      </c>
      <c r="R27" s="190"/>
      <c r="S27" s="192"/>
      <c r="T27" s="193">
        <f t="shared" si="2"/>
        <v>192.93819000000008</v>
      </c>
      <c r="U27" s="11"/>
    </row>
    <row r="28" spans="1:21" s="172" customFormat="1" ht="18" customHeight="1" x14ac:dyDescent="0.25">
      <c r="A28" s="178"/>
      <c r="B28" s="194" t="s">
        <v>15</v>
      </c>
      <c r="C28" s="189" t="s">
        <v>179</v>
      </c>
      <c r="D28" s="190">
        <v>7419.3593499999997</v>
      </c>
      <c r="E28" s="190">
        <v>0</v>
      </c>
      <c r="F28" s="190">
        <v>181.57060046317648</v>
      </c>
      <c r="G28" s="190">
        <v>0</v>
      </c>
      <c r="H28" s="190">
        <v>140.32682714161493</v>
      </c>
      <c r="I28" s="190">
        <v>0</v>
      </c>
      <c r="J28" s="190">
        <v>0</v>
      </c>
      <c r="K28" s="191">
        <f t="shared" si="0"/>
        <v>7741.2567776047908</v>
      </c>
      <c r="L28" s="190">
        <v>32.104970000000002</v>
      </c>
      <c r="M28" s="190">
        <v>6.2360500000000005</v>
      </c>
      <c r="N28" s="190">
        <v>67.203379999999996</v>
      </c>
      <c r="O28" s="190">
        <v>0</v>
      </c>
      <c r="P28" s="190">
        <v>0</v>
      </c>
      <c r="Q28" s="191">
        <f t="shared" si="1"/>
        <v>105.5444</v>
      </c>
      <c r="R28" s="190"/>
      <c r="S28" s="192"/>
      <c r="T28" s="193">
        <f t="shared" si="2"/>
        <v>7846.8011776047906</v>
      </c>
      <c r="U28" s="11"/>
    </row>
    <row r="29" spans="1:21" s="172" customFormat="1" ht="18" customHeight="1" x14ac:dyDescent="0.25">
      <c r="A29" s="178"/>
      <c r="B29" s="194" t="s">
        <v>13</v>
      </c>
      <c r="C29" s="189" t="s">
        <v>180</v>
      </c>
      <c r="D29" s="190">
        <v>-13428.010070000002</v>
      </c>
      <c r="E29" s="190">
        <v>0</v>
      </c>
      <c r="F29" s="190">
        <v>-0.30093885417220906</v>
      </c>
      <c r="G29" s="190">
        <v>-2.0211332420437884</v>
      </c>
      <c r="H29" s="190">
        <v>-189.25091708125433</v>
      </c>
      <c r="I29" s="190">
        <v>0</v>
      </c>
      <c r="J29" s="190">
        <v>0</v>
      </c>
      <c r="K29" s="191">
        <f t="shared" si="0"/>
        <v>-13619.583059177472</v>
      </c>
      <c r="L29" s="190">
        <v>-19.792830000000002</v>
      </c>
      <c r="M29" s="190">
        <v>-52.939579999999999</v>
      </c>
      <c r="N29" s="190">
        <v>-8.7951899999999998</v>
      </c>
      <c r="O29" s="190">
        <v>0</v>
      </c>
      <c r="P29" s="190">
        <v>0</v>
      </c>
      <c r="Q29" s="191">
        <f t="shared" si="1"/>
        <v>-81.527600000000007</v>
      </c>
      <c r="R29" s="190"/>
      <c r="S29" s="192"/>
      <c r="T29" s="193">
        <f t="shared" si="2"/>
        <v>-13701.110659177471</v>
      </c>
      <c r="U29" s="11"/>
    </row>
    <row r="30" spans="1:21" s="172" customFormat="1" ht="18" customHeight="1" x14ac:dyDescent="0.25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1">
        <f t="shared" si="0"/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1">
        <f t="shared" si="1"/>
        <v>0</v>
      </c>
      <c r="R30" s="190"/>
      <c r="S30" s="192"/>
      <c r="T30" s="193">
        <f t="shared" si="2"/>
        <v>0</v>
      </c>
      <c r="U30" s="11"/>
    </row>
    <row r="31" spans="1:21" s="172" customFormat="1" ht="18" customHeight="1" x14ac:dyDescent="0.25">
      <c r="A31" s="197"/>
      <c r="B31" s="194" t="s">
        <v>17</v>
      </c>
      <c r="C31" s="198" t="str">
        <f>"EQUIVALÊNCIA PATRIMONIAL "&amp;F6</f>
        <v>EQUIVALÊNCIA PATRIMONIAL PADTEC ARGENTINA</v>
      </c>
      <c r="D31" s="199">
        <v>134.48534999999998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-134.48534999999998</v>
      </c>
      <c r="K31" s="191">
        <f t="shared" si="0"/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1">
        <f t="shared" si="1"/>
        <v>0</v>
      </c>
      <c r="R31" s="200">
        <f t="shared" ref="R31:R42" si="8">-IF(K31&lt;0,K31,0)</f>
        <v>0</v>
      </c>
      <c r="S31" s="200">
        <f t="shared" ref="S31:S37" si="9">IF(K31&gt;0,K31,0)</f>
        <v>0</v>
      </c>
      <c r="T31" s="193">
        <f t="shared" si="2"/>
        <v>0</v>
      </c>
      <c r="U31" s="201"/>
    </row>
    <row r="32" spans="1:21" s="172" customFormat="1" ht="18" customHeight="1" x14ac:dyDescent="0.25">
      <c r="A32" s="197"/>
      <c r="B32" s="194" t="s">
        <v>17</v>
      </c>
      <c r="C32" s="198" t="str">
        <f>"EQUIVALÊNCIA PATRIMONIAL "&amp;G6</f>
        <v>EQUIVALÊNCIA PATRIMONIAL PADTEC EUA</v>
      </c>
      <c r="D32" s="199">
        <v>-2232.1742000000004</v>
      </c>
      <c r="E32" s="199">
        <v>0</v>
      </c>
      <c r="F32" s="199">
        <v>0</v>
      </c>
      <c r="G32" s="199">
        <v>0</v>
      </c>
      <c r="H32" s="199">
        <v>0</v>
      </c>
      <c r="I32" s="199">
        <v>2232.1742000000004</v>
      </c>
      <c r="J32" s="199">
        <v>0</v>
      </c>
      <c r="K32" s="191">
        <f t="shared" si="0"/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1">
        <f t="shared" si="1"/>
        <v>0</v>
      </c>
      <c r="R32" s="200">
        <f t="shared" si="8"/>
        <v>0</v>
      </c>
      <c r="S32" s="200">
        <f t="shared" si="9"/>
        <v>0</v>
      </c>
      <c r="T32" s="193">
        <f t="shared" si="2"/>
        <v>0</v>
      </c>
      <c r="U32" s="201"/>
    </row>
    <row r="33" spans="1:21" s="172" customFormat="1" ht="18" customHeight="1" x14ac:dyDescent="0.25">
      <c r="A33" s="197"/>
      <c r="B33" s="194" t="s">
        <v>17</v>
      </c>
      <c r="C33" s="198" t="str">
        <f>"EQUIVALÊNCIA PATRIMONIAL "&amp;H6</f>
        <v>EQUIVALÊNCIA PATRIMONIAL PADTEC COLÔMBIA</v>
      </c>
      <c r="D33" s="199">
        <v>-232.02364</v>
      </c>
      <c r="E33" s="199">
        <v>0</v>
      </c>
      <c r="F33" s="199">
        <v>0</v>
      </c>
      <c r="G33" s="199">
        <v>0</v>
      </c>
      <c r="H33" s="199">
        <v>0</v>
      </c>
      <c r="I33" s="199">
        <v>232.02364</v>
      </c>
      <c r="J33" s="199">
        <v>0</v>
      </c>
      <c r="K33" s="191">
        <f t="shared" si="0"/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1">
        <f t="shared" si="1"/>
        <v>0</v>
      </c>
      <c r="R33" s="200">
        <f t="shared" si="8"/>
        <v>0</v>
      </c>
      <c r="S33" s="200">
        <f t="shared" si="9"/>
        <v>0</v>
      </c>
      <c r="T33" s="193">
        <f t="shared" si="2"/>
        <v>0</v>
      </c>
      <c r="U33" s="201"/>
    </row>
    <row r="34" spans="1:21" s="172" customFormat="1" ht="18" customHeight="1" x14ac:dyDescent="0.25">
      <c r="A34" s="197"/>
      <c r="B34" s="194" t="s">
        <v>17</v>
      </c>
      <c r="C34" s="198" t="s">
        <v>206</v>
      </c>
      <c r="D34" s="199">
        <v>-434.21507000000003</v>
      </c>
      <c r="E34" s="199">
        <v>0</v>
      </c>
      <c r="F34" s="199">
        <v>0</v>
      </c>
      <c r="G34" s="199">
        <v>0</v>
      </c>
      <c r="H34" s="199">
        <v>0</v>
      </c>
      <c r="I34" s="199">
        <v>434.21507000000003</v>
      </c>
      <c r="J34" s="199">
        <v>0</v>
      </c>
      <c r="K34" s="191">
        <f t="shared" ref="K34" si="10">SUM(D34:J34)</f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1">
        <f t="shared" ref="Q34" si="11">SUM(L34:P34)</f>
        <v>0</v>
      </c>
      <c r="R34" s="200">
        <f t="shared" si="8"/>
        <v>0</v>
      </c>
      <c r="S34" s="200">
        <f t="shared" si="9"/>
        <v>0</v>
      </c>
      <c r="T34" s="193">
        <f t="shared" si="2"/>
        <v>0</v>
      </c>
      <c r="U34" s="201"/>
    </row>
    <row r="35" spans="1:21" s="172" customFormat="1" ht="18" customHeight="1" x14ac:dyDescent="0.25">
      <c r="A35" s="197"/>
      <c r="B35" s="194" t="s">
        <v>17</v>
      </c>
      <c r="C35" s="198" t="str">
        <f>"PROVISÃO PERDA INVESTIMENTO "&amp;F6</f>
        <v>PROVISÃO PERDA INVESTIMENTO PADTEC ARGENTINA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1">
        <f t="shared" si="0"/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1">
        <f t="shared" si="1"/>
        <v>0</v>
      </c>
      <c r="R35" s="200">
        <f t="shared" si="8"/>
        <v>0</v>
      </c>
      <c r="S35" s="200">
        <f t="shared" si="9"/>
        <v>0</v>
      </c>
      <c r="T35" s="193">
        <f t="shared" si="2"/>
        <v>0</v>
      </c>
      <c r="U35" s="201"/>
    </row>
    <row r="36" spans="1:21" s="172" customFormat="1" ht="18" customHeight="1" x14ac:dyDescent="0.25">
      <c r="A36" s="197"/>
      <c r="B36" s="194" t="s">
        <v>17</v>
      </c>
      <c r="C36" s="198" t="str">
        <f>"PROVISÃO PERDA INVESTIMENTO "&amp;G6</f>
        <v>PROVISÃO PERDA INVESTIMENTO PADTEC EUA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1">
        <f t="shared" si="0"/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1">
        <f t="shared" si="1"/>
        <v>0</v>
      </c>
      <c r="R36" s="200">
        <f t="shared" si="8"/>
        <v>0</v>
      </c>
      <c r="S36" s="200">
        <f t="shared" si="9"/>
        <v>0</v>
      </c>
      <c r="T36" s="193">
        <f t="shared" si="2"/>
        <v>0</v>
      </c>
      <c r="U36" s="201"/>
    </row>
    <row r="37" spans="1:21" s="172" customFormat="1" ht="18" customHeight="1" x14ac:dyDescent="0.25">
      <c r="A37" s="197"/>
      <c r="B37" s="194" t="s">
        <v>17</v>
      </c>
      <c r="C37" s="198" t="str">
        <f>"PROVISÃO PERDA INVESTIMENTO "&amp;H6</f>
        <v>PROVISÃO PERDA INVESTIMENTO PADTEC COLÔMBIA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1">
        <f t="shared" si="0"/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1">
        <f t="shared" si="1"/>
        <v>0</v>
      </c>
      <c r="R37" s="200">
        <f t="shared" si="8"/>
        <v>0</v>
      </c>
      <c r="S37" s="200">
        <f t="shared" si="9"/>
        <v>0</v>
      </c>
      <c r="T37" s="193">
        <f t="shared" si="2"/>
        <v>0</v>
      </c>
      <c r="U37" s="201"/>
    </row>
    <row r="38" spans="1:21" s="172" customFormat="1" ht="18" customHeight="1" x14ac:dyDescent="0.25">
      <c r="A38" s="197"/>
      <c r="B38" s="194" t="s">
        <v>17</v>
      </c>
      <c r="C38" s="198" t="s">
        <v>207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1">
        <f t="shared" si="0"/>
        <v>0</v>
      </c>
      <c r="L38" s="199">
        <v>4437.9745400000011</v>
      </c>
      <c r="M38" s="199">
        <v>0</v>
      </c>
      <c r="N38" s="199">
        <v>0</v>
      </c>
      <c r="O38" s="199">
        <v>0</v>
      </c>
      <c r="P38" s="199">
        <v>-1841.24702</v>
      </c>
      <c r="Q38" s="191">
        <f t="shared" si="1"/>
        <v>2596.7275200000013</v>
      </c>
      <c r="R38" s="221">
        <f>IF(K63&lt;0,K63,0)</f>
        <v>0</v>
      </c>
      <c r="S38" s="221">
        <f>Q38</f>
        <v>2596.7275200000013</v>
      </c>
      <c r="T38" s="193">
        <f t="shared" si="2"/>
        <v>0</v>
      </c>
      <c r="U38" s="201"/>
    </row>
    <row r="39" spans="1:21" s="172" customFormat="1" ht="18" customHeight="1" x14ac:dyDescent="0.25">
      <c r="A39" s="197"/>
      <c r="B39" s="194" t="s">
        <v>17</v>
      </c>
      <c r="C39" s="198" t="s">
        <v>183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1">
        <f t="shared" si="0"/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1">
        <f t="shared" si="1"/>
        <v>0</v>
      </c>
      <c r="R39" s="200">
        <f t="shared" si="8"/>
        <v>0</v>
      </c>
      <c r="S39" s="200">
        <f t="shared" ref="S39:S42" si="12">IF(K39&gt;0,K39,0)</f>
        <v>0</v>
      </c>
      <c r="T39" s="193">
        <f t="shared" si="2"/>
        <v>0</v>
      </c>
      <c r="U39" s="201"/>
    </row>
    <row r="40" spans="1:21" s="172" customFormat="1" ht="18" customHeight="1" x14ac:dyDescent="0.25">
      <c r="A40" s="197"/>
      <c r="B40" s="194" t="s">
        <v>17</v>
      </c>
      <c r="C40" s="198" t="s">
        <v>184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1">
        <f t="shared" si="0"/>
        <v>0</v>
      </c>
      <c r="L40" s="199">
        <v>32.554649999999995</v>
      </c>
      <c r="M40" s="199">
        <v>0</v>
      </c>
      <c r="N40" s="199">
        <v>0</v>
      </c>
      <c r="O40" s="199">
        <v>0</v>
      </c>
      <c r="P40" s="199">
        <v>-32.554649999999995</v>
      </c>
      <c r="Q40" s="191">
        <f t="shared" si="1"/>
        <v>0</v>
      </c>
      <c r="R40" s="200">
        <f t="shared" si="8"/>
        <v>0</v>
      </c>
      <c r="S40" s="200">
        <f t="shared" si="12"/>
        <v>0</v>
      </c>
      <c r="T40" s="193">
        <f t="shared" si="2"/>
        <v>0</v>
      </c>
      <c r="U40" s="201"/>
    </row>
    <row r="41" spans="1:21" s="172" customFormat="1" ht="18" customHeight="1" x14ac:dyDescent="0.25">
      <c r="A41" s="197"/>
      <c r="B41" s="194" t="s">
        <v>17</v>
      </c>
      <c r="C41" s="198" t="s">
        <v>185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1">
        <f t="shared" si="0"/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1">
        <f t="shared" si="1"/>
        <v>0</v>
      </c>
      <c r="R41" s="200">
        <f t="shared" si="8"/>
        <v>0</v>
      </c>
      <c r="S41" s="200">
        <f t="shared" si="12"/>
        <v>0</v>
      </c>
      <c r="T41" s="193">
        <f t="shared" si="2"/>
        <v>0</v>
      </c>
      <c r="U41" s="201"/>
    </row>
    <row r="42" spans="1:21" s="172" customFormat="1" ht="18" customHeight="1" x14ac:dyDescent="0.25">
      <c r="A42" s="197"/>
      <c r="B42" s="194" t="s">
        <v>17</v>
      </c>
      <c r="C42" s="198" t="s">
        <v>186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1">
        <f t="shared" si="0"/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1">
        <f t="shared" si="1"/>
        <v>0</v>
      </c>
      <c r="R42" s="200">
        <f t="shared" si="8"/>
        <v>0</v>
      </c>
      <c r="S42" s="200">
        <f t="shared" si="12"/>
        <v>0</v>
      </c>
      <c r="T42" s="193">
        <f t="shared" si="2"/>
        <v>0</v>
      </c>
      <c r="U42" s="201"/>
    </row>
    <row r="43" spans="1:21" s="172" customFormat="1" ht="18" customHeight="1" x14ac:dyDescent="0.25">
      <c r="A43" s="178"/>
      <c r="B43" s="194" t="s">
        <v>18</v>
      </c>
      <c r="C43" s="189" t="s">
        <v>187</v>
      </c>
      <c r="D43" s="190">
        <v>-11919.201349999999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1">
        <f t="shared" si="0"/>
        <v>-11919.201349999999</v>
      </c>
      <c r="L43" s="190">
        <v>9.6973899999999986</v>
      </c>
      <c r="M43" s="190">
        <v>450.98771999999997</v>
      </c>
      <c r="N43" s="190">
        <v>0</v>
      </c>
      <c r="O43" s="190">
        <v>0</v>
      </c>
      <c r="P43" s="190">
        <v>0</v>
      </c>
      <c r="Q43" s="191">
        <f t="shared" si="1"/>
        <v>460.68510999999995</v>
      </c>
      <c r="R43" s="190"/>
      <c r="S43" s="192"/>
      <c r="T43" s="193">
        <f t="shared" si="2"/>
        <v>-11458.516239999999</v>
      </c>
      <c r="U43" s="11"/>
    </row>
    <row r="44" spans="1:21" s="172" customFormat="1" ht="10" customHeight="1" x14ac:dyDescent="0.25">
      <c r="A44" s="178"/>
      <c r="B44" s="179"/>
      <c r="C44" s="189" t="s">
        <v>167</v>
      </c>
      <c r="D44" s="195"/>
      <c r="E44" s="195"/>
      <c r="F44" s="195"/>
      <c r="G44" s="195"/>
      <c r="H44" s="195"/>
      <c r="I44" s="195"/>
      <c r="J44" s="195"/>
      <c r="K44" s="191">
        <f t="shared" si="0"/>
        <v>0</v>
      </c>
      <c r="L44" s="195"/>
      <c r="M44" s="195"/>
      <c r="N44" s="195"/>
      <c r="O44" s="195"/>
      <c r="P44" s="195"/>
      <c r="Q44" s="191">
        <f t="shared" si="1"/>
        <v>0</v>
      </c>
      <c r="R44" s="190"/>
      <c r="S44" s="192"/>
      <c r="T44" s="193">
        <f t="shared" si="2"/>
        <v>0</v>
      </c>
      <c r="U44" s="11"/>
    </row>
    <row r="45" spans="1:21" s="172" customFormat="1" ht="18" customHeight="1" x14ac:dyDescent="0.25">
      <c r="A45" s="178"/>
      <c r="B45" s="194"/>
      <c r="C45" s="202" t="s">
        <v>188</v>
      </c>
      <c r="D45" s="203">
        <f t="shared" ref="D45:H45" si="13">SUM(D23:D43)</f>
        <v>-21743.6774</v>
      </c>
      <c r="E45" s="203">
        <f t="shared" ref="E45" si="14">SUM(E23:E43)</f>
        <v>-137.65165999999999</v>
      </c>
      <c r="F45" s="203">
        <f t="shared" si="13"/>
        <v>-511.72769118225011</v>
      </c>
      <c r="G45" s="203">
        <f t="shared" si="13"/>
        <v>-2232.1742018247614</v>
      </c>
      <c r="H45" s="203">
        <f t="shared" si="13"/>
        <v>-584.0682899132479</v>
      </c>
      <c r="I45" s="203">
        <f t="shared" ref="I45:J45" si="15">SUM(I23:I43)</f>
        <v>2898.4129100000005</v>
      </c>
      <c r="J45" s="203">
        <f t="shared" si="15"/>
        <v>-134.48534999999998</v>
      </c>
      <c r="K45" s="204">
        <f t="shared" si="0"/>
        <v>-22445.37168292026</v>
      </c>
      <c r="L45" s="203">
        <f t="shared" ref="L45:P45" si="16">SUM(L23:L43)</f>
        <v>2159.622730000001</v>
      </c>
      <c r="M45" s="203">
        <f t="shared" si="16"/>
        <v>-21.719009999999969</v>
      </c>
      <c r="N45" s="203">
        <f t="shared" si="16"/>
        <v>39.128189999999996</v>
      </c>
      <c r="O45" s="203">
        <f t="shared" si="16"/>
        <v>0</v>
      </c>
      <c r="P45" s="203">
        <f t="shared" si="16"/>
        <v>-1873.8016700000001</v>
      </c>
      <c r="Q45" s="204">
        <f t="shared" si="1"/>
        <v>303.230240000001</v>
      </c>
      <c r="R45" s="203">
        <f>SUM(R23:R43)</f>
        <v>0</v>
      </c>
      <c r="S45" s="205">
        <f>SUM(S23:S43)</f>
        <v>2596.7275200000013</v>
      </c>
      <c r="T45" s="206">
        <f t="shared" si="2"/>
        <v>-24738.86896292026</v>
      </c>
      <c r="U45" s="11"/>
    </row>
    <row r="46" spans="1:21" s="172" customFormat="1" ht="10" customHeight="1" x14ac:dyDescent="0.25">
      <c r="A46" s="178"/>
      <c r="B46" s="194"/>
      <c r="C46" s="189" t="s">
        <v>167</v>
      </c>
      <c r="D46" s="195"/>
      <c r="E46" s="195"/>
      <c r="F46" s="195"/>
      <c r="G46" s="195"/>
      <c r="H46" s="195"/>
      <c r="I46" s="195"/>
      <c r="J46" s="195"/>
      <c r="K46" s="191">
        <f t="shared" si="0"/>
        <v>0</v>
      </c>
      <c r="L46" s="195"/>
      <c r="M46" s="195"/>
      <c r="N46" s="195"/>
      <c r="O46" s="195"/>
      <c r="P46" s="195"/>
      <c r="Q46" s="191">
        <f t="shared" si="1"/>
        <v>0</v>
      </c>
      <c r="R46" s="190"/>
      <c r="S46" s="192"/>
      <c r="T46" s="193">
        <f t="shared" si="2"/>
        <v>0</v>
      </c>
      <c r="U46" s="11"/>
    </row>
    <row r="47" spans="1:21" s="172" customFormat="1" ht="18" customHeight="1" x14ac:dyDescent="0.25">
      <c r="A47" s="178"/>
      <c r="B47" s="194"/>
      <c r="C47" s="207" t="s">
        <v>189</v>
      </c>
      <c r="D47" s="186">
        <f t="shared" ref="D47:J47" si="17">D19+D45</f>
        <v>9147.8563500000309</v>
      </c>
      <c r="E47" s="186">
        <f t="shared" si="17"/>
        <v>-434.21507000000008</v>
      </c>
      <c r="F47" s="186">
        <f t="shared" si="17"/>
        <v>192.12071338607365</v>
      </c>
      <c r="G47" s="186">
        <f t="shared" si="17"/>
        <v>-2232.1742018247614</v>
      </c>
      <c r="H47" s="186">
        <f t="shared" si="17"/>
        <v>-230.35906688549284</v>
      </c>
      <c r="I47" s="186">
        <f t="shared" si="17"/>
        <v>5415.9518300000009</v>
      </c>
      <c r="J47" s="186">
        <f t="shared" si="17"/>
        <v>-2652.0242700000003</v>
      </c>
      <c r="K47" s="187">
        <f t="shared" si="0"/>
        <v>9207.1562846758516</v>
      </c>
      <c r="L47" s="186">
        <f t="shared" ref="L47:P47" si="18">L19+L45</f>
        <v>2159.622730000001</v>
      </c>
      <c r="M47" s="186">
        <f t="shared" si="18"/>
        <v>-21.719009999999969</v>
      </c>
      <c r="N47" s="186">
        <f t="shared" si="18"/>
        <v>39.128189999999996</v>
      </c>
      <c r="O47" s="186">
        <f t="shared" si="18"/>
        <v>0</v>
      </c>
      <c r="P47" s="186">
        <f t="shared" si="18"/>
        <v>-1873.8016700000001</v>
      </c>
      <c r="Q47" s="187">
        <f t="shared" si="1"/>
        <v>303.230240000001</v>
      </c>
      <c r="R47" s="186">
        <f>R19+R45</f>
        <v>0</v>
      </c>
      <c r="S47" s="186">
        <f>S19+S45</f>
        <v>2596.7275200000013</v>
      </c>
      <c r="T47" s="188">
        <f t="shared" si="2"/>
        <v>6913.6590046758511</v>
      </c>
      <c r="U47" s="11"/>
    </row>
    <row r="48" spans="1:21" s="172" customFormat="1" ht="10" customHeight="1" x14ac:dyDescent="0.25">
      <c r="A48" s="178"/>
      <c r="B48" s="194"/>
      <c r="C48" s="189" t="s">
        <v>167</v>
      </c>
      <c r="D48" s="195"/>
      <c r="E48" s="195"/>
      <c r="F48" s="195"/>
      <c r="G48" s="195"/>
      <c r="H48" s="195"/>
      <c r="I48" s="195"/>
      <c r="J48" s="195"/>
      <c r="K48" s="191">
        <f t="shared" si="0"/>
        <v>0</v>
      </c>
      <c r="L48" s="195"/>
      <c r="M48" s="195"/>
      <c r="N48" s="195"/>
      <c r="O48" s="195"/>
      <c r="P48" s="195"/>
      <c r="Q48" s="191">
        <f t="shared" si="1"/>
        <v>0</v>
      </c>
      <c r="R48" s="190"/>
      <c r="S48" s="192"/>
      <c r="T48" s="193">
        <f t="shared" si="2"/>
        <v>0</v>
      </c>
      <c r="U48" s="11"/>
    </row>
    <row r="49" spans="1:21" s="172" customFormat="1" ht="18" customHeight="1" x14ac:dyDescent="0.25">
      <c r="A49" s="178"/>
      <c r="B49" s="194"/>
      <c r="C49" s="189" t="s">
        <v>190</v>
      </c>
      <c r="D49" s="195"/>
      <c r="E49" s="195"/>
      <c r="F49" s="195"/>
      <c r="G49" s="195"/>
      <c r="H49" s="195"/>
      <c r="I49" s="195"/>
      <c r="J49" s="195"/>
      <c r="K49" s="191">
        <f t="shared" si="0"/>
        <v>0</v>
      </c>
      <c r="L49" s="195"/>
      <c r="M49" s="195"/>
      <c r="N49" s="195"/>
      <c r="O49" s="195"/>
      <c r="P49" s="195"/>
      <c r="Q49" s="191">
        <f t="shared" si="1"/>
        <v>0</v>
      </c>
      <c r="R49" s="190"/>
      <c r="S49" s="192"/>
      <c r="T49" s="193">
        <f t="shared" si="2"/>
        <v>0</v>
      </c>
      <c r="U49" s="11"/>
    </row>
    <row r="50" spans="1:21" s="172" customFormat="1" ht="18" customHeight="1" x14ac:dyDescent="0.25">
      <c r="A50" s="178"/>
      <c r="B50" s="194" t="s">
        <v>21</v>
      </c>
      <c r="C50" s="189" t="s">
        <v>191</v>
      </c>
      <c r="D50" s="190">
        <v>-1604.96937</v>
      </c>
      <c r="E50" s="190">
        <v>0</v>
      </c>
      <c r="F50" s="190">
        <v>-57.635366188767748</v>
      </c>
      <c r="G50" s="190">
        <v>0</v>
      </c>
      <c r="H50" s="190">
        <v>-1.6645688505358174</v>
      </c>
      <c r="I50" s="190">
        <v>0</v>
      </c>
      <c r="J50" s="190">
        <v>0</v>
      </c>
      <c r="K50" s="191">
        <f t="shared" si="0"/>
        <v>-1664.2693050393034</v>
      </c>
      <c r="L50" s="190">
        <v>0</v>
      </c>
      <c r="M50" s="190">
        <v>-17.94256</v>
      </c>
      <c r="N50" s="190">
        <v>-6.5735400000000004</v>
      </c>
      <c r="O50" s="190">
        <v>0</v>
      </c>
      <c r="P50" s="190">
        <v>0</v>
      </c>
      <c r="Q50" s="191">
        <f t="shared" si="1"/>
        <v>-24.516100000000002</v>
      </c>
      <c r="R50" s="190"/>
      <c r="S50" s="192"/>
      <c r="T50" s="193">
        <f t="shared" si="2"/>
        <v>-1688.7854050393034</v>
      </c>
      <c r="U50" s="11"/>
    </row>
    <row r="51" spans="1:21" s="172" customFormat="1" ht="18" customHeight="1" x14ac:dyDescent="0.25">
      <c r="A51" s="178"/>
      <c r="B51" s="194" t="s">
        <v>22</v>
      </c>
      <c r="C51" s="189" t="s">
        <v>192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1">
        <f t="shared" si="0"/>
        <v>0</v>
      </c>
      <c r="L51" s="190">
        <v>0</v>
      </c>
      <c r="M51" s="190">
        <v>1880.90859</v>
      </c>
      <c r="N51" s="190">
        <v>0</v>
      </c>
      <c r="O51" s="190">
        <v>0</v>
      </c>
      <c r="P51" s="190">
        <v>0</v>
      </c>
      <c r="Q51" s="191">
        <f t="shared" si="1"/>
        <v>1880.90859</v>
      </c>
      <c r="R51" s="190"/>
      <c r="S51" s="192"/>
      <c r="T51" s="193">
        <f t="shared" si="2"/>
        <v>1880.90859</v>
      </c>
      <c r="U51" s="11"/>
    </row>
    <row r="52" spans="1:21" s="172" customFormat="1" ht="10" customHeight="1" x14ac:dyDescent="0.25">
      <c r="A52" s="178"/>
      <c r="B52" s="179"/>
      <c r="C52" s="189" t="s">
        <v>167</v>
      </c>
      <c r="D52" s="195"/>
      <c r="E52" s="195"/>
      <c r="F52" s="195"/>
      <c r="G52" s="195"/>
      <c r="H52" s="195"/>
      <c r="I52" s="195"/>
      <c r="J52" s="195"/>
      <c r="K52" s="191">
        <f t="shared" si="0"/>
        <v>0</v>
      </c>
      <c r="L52" s="195"/>
      <c r="M52" s="195"/>
      <c r="N52" s="195"/>
      <c r="O52" s="195"/>
      <c r="P52" s="195"/>
      <c r="Q52" s="191">
        <f t="shared" si="1"/>
        <v>0</v>
      </c>
      <c r="R52" s="190"/>
      <c r="S52" s="192"/>
      <c r="T52" s="193">
        <f t="shared" si="2"/>
        <v>0</v>
      </c>
      <c r="U52" s="11"/>
    </row>
    <row r="53" spans="1:21" s="172" customFormat="1" ht="36" customHeight="1" x14ac:dyDescent="0.25">
      <c r="A53" s="178"/>
      <c r="B53" s="194"/>
      <c r="C53" s="207" t="s">
        <v>193</v>
      </c>
      <c r="D53" s="186">
        <f>SUM(D47:D51)</f>
        <v>7542.8869800000311</v>
      </c>
      <c r="E53" s="186">
        <f>SUM(E47:E51)</f>
        <v>-434.21507000000008</v>
      </c>
      <c r="F53" s="186">
        <f t="shared" ref="F53:S53" si="19">SUM(F47:F51)</f>
        <v>134.48534719730588</v>
      </c>
      <c r="G53" s="186">
        <f t="shared" si="19"/>
        <v>-2232.1742018247614</v>
      </c>
      <c r="H53" s="186">
        <f t="shared" si="19"/>
        <v>-232.02363573602867</v>
      </c>
      <c r="I53" s="186">
        <f t="shared" si="19"/>
        <v>5415.9518300000009</v>
      </c>
      <c r="J53" s="186">
        <f t="shared" si="19"/>
        <v>-2652.0242700000003</v>
      </c>
      <c r="K53" s="187">
        <f t="shared" si="0"/>
        <v>7542.886979636547</v>
      </c>
      <c r="L53" s="186">
        <f t="shared" ref="L53:P53" si="20">SUM(L47:L51)</f>
        <v>2159.622730000001</v>
      </c>
      <c r="M53" s="186">
        <f t="shared" si="20"/>
        <v>1841.24702</v>
      </c>
      <c r="N53" s="186">
        <f t="shared" si="20"/>
        <v>32.554649999999995</v>
      </c>
      <c r="O53" s="186">
        <f t="shared" si="20"/>
        <v>0</v>
      </c>
      <c r="P53" s="186">
        <f t="shared" si="20"/>
        <v>-1873.8016700000001</v>
      </c>
      <c r="Q53" s="187">
        <f t="shared" si="1"/>
        <v>2159.622730000001</v>
      </c>
      <c r="R53" s="186">
        <f t="shared" si="19"/>
        <v>0</v>
      </c>
      <c r="S53" s="186">
        <f t="shared" si="19"/>
        <v>2596.7275200000013</v>
      </c>
      <c r="T53" s="188">
        <f t="shared" si="2"/>
        <v>7105.7821896365467</v>
      </c>
      <c r="U53" s="11"/>
    </row>
    <row r="54" spans="1:21" s="172" customFormat="1" ht="10" customHeight="1" x14ac:dyDescent="0.25">
      <c r="A54" s="178"/>
      <c r="B54" s="179"/>
      <c r="C54" s="189" t="s">
        <v>167</v>
      </c>
      <c r="D54" s="195"/>
      <c r="E54" s="195"/>
      <c r="F54" s="195"/>
      <c r="G54" s="195"/>
      <c r="H54" s="195"/>
      <c r="I54" s="195"/>
      <c r="J54" s="195"/>
      <c r="K54" s="191">
        <f t="shared" si="0"/>
        <v>0</v>
      </c>
      <c r="L54" s="195"/>
      <c r="M54" s="195"/>
      <c r="N54" s="195"/>
      <c r="O54" s="195"/>
      <c r="P54" s="195"/>
      <c r="Q54" s="191">
        <f t="shared" si="1"/>
        <v>0</v>
      </c>
      <c r="R54" s="190"/>
      <c r="S54" s="192"/>
      <c r="T54" s="193">
        <f t="shared" si="2"/>
        <v>0</v>
      </c>
      <c r="U54" s="11"/>
    </row>
    <row r="55" spans="1:21" s="172" customFormat="1" ht="18" customHeight="1" x14ac:dyDescent="0.25">
      <c r="A55" s="178"/>
      <c r="B55" s="194" t="s">
        <v>23</v>
      </c>
      <c r="C55" s="189" t="s">
        <v>194</v>
      </c>
      <c r="D55" s="190">
        <v>81.092819999999975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1">
        <f t="shared" si="0"/>
        <v>81.092819999999975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1">
        <f t="shared" si="1"/>
        <v>0</v>
      </c>
      <c r="R55" s="190"/>
      <c r="S55" s="192"/>
      <c r="T55" s="193">
        <f t="shared" si="2"/>
        <v>81.092819999999975</v>
      </c>
      <c r="U55" s="11"/>
    </row>
    <row r="56" spans="1:21" s="172" customFormat="1" ht="18" customHeight="1" x14ac:dyDescent="0.25">
      <c r="A56" s="178"/>
      <c r="B56" s="194" t="s">
        <v>195</v>
      </c>
      <c r="C56" s="189" t="s">
        <v>196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1">
        <f t="shared" si="0"/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1">
        <f t="shared" si="1"/>
        <v>0</v>
      </c>
      <c r="R56" s="190"/>
      <c r="S56" s="192"/>
      <c r="T56" s="193">
        <f t="shared" si="2"/>
        <v>0</v>
      </c>
      <c r="U56" s="11"/>
    </row>
    <row r="57" spans="1:21" s="172" customFormat="1" ht="10" customHeight="1" x14ac:dyDescent="0.25">
      <c r="A57" s="178"/>
      <c r="B57" s="194"/>
      <c r="C57" s="189" t="s">
        <v>167</v>
      </c>
      <c r="D57" s="195"/>
      <c r="E57" s="195"/>
      <c r="F57" s="195"/>
      <c r="G57" s="195"/>
      <c r="H57" s="195"/>
      <c r="I57" s="195"/>
      <c r="J57" s="195"/>
      <c r="K57" s="191">
        <f t="shared" si="0"/>
        <v>0</v>
      </c>
      <c r="L57" s="195"/>
      <c r="M57" s="195"/>
      <c r="N57" s="195"/>
      <c r="O57" s="195"/>
      <c r="P57" s="195"/>
      <c r="Q57" s="191">
        <f t="shared" si="1"/>
        <v>0</v>
      </c>
      <c r="R57" s="190"/>
      <c r="S57" s="192"/>
      <c r="T57" s="193">
        <f t="shared" si="2"/>
        <v>0</v>
      </c>
      <c r="U57" s="11"/>
    </row>
    <row r="58" spans="1:21" s="172" customFormat="1" ht="54" customHeight="1" x14ac:dyDescent="0.25">
      <c r="A58" s="178"/>
      <c r="B58" s="194"/>
      <c r="C58" s="207" t="s">
        <v>197</v>
      </c>
      <c r="D58" s="186">
        <f>SUM(D53:D56)</f>
        <v>7623.979800000031</v>
      </c>
      <c r="E58" s="186">
        <f>SUM(E53:E56)</f>
        <v>-434.21507000000008</v>
      </c>
      <c r="F58" s="186">
        <f t="shared" ref="F58:S58" si="21">SUM(F53:F56)</f>
        <v>134.48534719730588</v>
      </c>
      <c r="G58" s="186">
        <f t="shared" si="21"/>
        <v>-2232.1742018247614</v>
      </c>
      <c r="H58" s="186">
        <f t="shared" si="21"/>
        <v>-232.02363573602867</v>
      </c>
      <c r="I58" s="186">
        <f t="shared" si="21"/>
        <v>5415.9518300000009</v>
      </c>
      <c r="J58" s="186">
        <f t="shared" si="21"/>
        <v>-2652.0242700000003</v>
      </c>
      <c r="K58" s="187">
        <f t="shared" si="0"/>
        <v>7623.9797996365469</v>
      </c>
      <c r="L58" s="186">
        <f t="shared" ref="L58:P58" si="22">SUM(L53:L56)</f>
        <v>2159.622730000001</v>
      </c>
      <c r="M58" s="186">
        <f t="shared" si="22"/>
        <v>1841.24702</v>
      </c>
      <c r="N58" s="186">
        <f t="shared" si="22"/>
        <v>32.554649999999995</v>
      </c>
      <c r="O58" s="186">
        <f t="shared" si="22"/>
        <v>0</v>
      </c>
      <c r="P58" s="186">
        <f t="shared" si="22"/>
        <v>-1873.8016700000001</v>
      </c>
      <c r="Q58" s="187">
        <f t="shared" si="1"/>
        <v>2159.622730000001</v>
      </c>
      <c r="R58" s="186">
        <f t="shared" si="21"/>
        <v>0</v>
      </c>
      <c r="S58" s="186">
        <f t="shared" si="21"/>
        <v>2596.7275200000013</v>
      </c>
      <c r="T58" s="188">
        <f t="shared" si="2"/>
        <v>7186.8750096365466</v>
      </c>
      <c r="U58" s="11"/>
    </row>
    <row r="59" spans="1:21" s="172" customFormat="1" ht="10" customHeight="1" x14ac:dyDescent="0.25">
      <c r="A59" s="178"/>
      <c r="B59" s="194"/>
      <c r="C59" s="189"/>
      <c r="D59" s="195"/>
      <c r="E59" s="195"/>
      <c r="F59" s="195"/>
      <c r="G59" s="195"/>
      <c r="H59" s="195"/>
      <c r="I59" s="195"/>
      <c r="J59" s="195"/>
      <c r="K59" s="191">
        <f t="shared" si="0"/>
        <v>0</v>
      </c>
      <c r="L59" s="195"/>
      <c r="M59" s="195"/>
      <c r="N59" s="195"/>
      <c r="O59" s="195"/>
      <c r="P59" s="195"/>
      <c r="Q59" s="191">
        <f t="shared" si="1"/>
        <v>0</v>
      </c>
      <c r="R59" s="190"/>
      <c r="S59" s="192"/>
      <c r="T59" s="193">
        <f t="shared" si="2"/>
        <v>0</v>
      </c>
      <c r="U59" s="11"/>
    </row>
    <row r="60" spans="1:21" s="172" customFormat="1" ht="18" customHeight="1" x14ac:dyDescent="0.25">
      <c r="A60" s="178"/>
      <c r="B60" s="194" t="s">
        <v>198</v>
      </c>
      <c r="C60" s="189" t="s">
        <v>199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1">
        <f t="shared" si="0"/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1">
        <f t="shared" si="1"/>
        <v>0</v>
      </c>
      <c r="R60" s="190"/>
      <c r="S60" s="192"/>
      <c r="T60" s="193">
        <f t="shared" si="2"/>
        <v>0</v>
      </c>
      <c r="U60" s="11"/>
    </row>
    <row r="61" spans="1:21" s="172" customFormat="1" ht="18" customHeight="1" x14ac:dyDescent="0.25">
      <c r="A61" s="178"/>
      <c r="B61" s="194" t="s">
        <v>59</v>
      </c>
      <c r="C61" s="189" t="s">
        <v>200</v>
      </c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1">
        <f t="shared" si="0"/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1">
        <f t="shared" si="1"/>
        <v>0</v>
      </c>
      <c r="R61" s="190">
        <v>0</v>
      </c>
      <c r="S61" s="192">
        <v>0</v>
      </c>
      <c r="T61" s="193">
        <f t="shared" si="2"/>
        <v>0</v>
      </c>
      <c r="U61" s="11"/>
    </row>
    <row r="62" spans="1:21" s="172" customFormat="1" ht="10" customHeight="1" x14ac:dyDescent="0.25">
      <c r="A62" s="178"/>
      <c r="B62" s="194"/>
      <c r="C62" s="189" t="s">
        <v>167</v>
      </c>
      <c r="D62" s="195"/>
      <c r="E62" s="195"/>
      <c r="F62" s="195"/>
      <c r="G62" s="195"/>
      <c r="H62" s="195"/>
      <c r="I62" s="195"/>
      <c r="J62" s="195"/>
      <c r="K62" s="191">
        <f t="shared" si="0"/>
        <v>0</v>
      </c>
      <c r="L62" s="195"/>
      <c r="M62" s="195"/>
      <c r="N62" s="195"/>
      <c r="O62" s="195"/>
      <c r="P62" s="195"/>
      <c r="Q62" s="191">
        <f t="shared" si="1"/>
        <v>0</v>
      </c>
      <c r="R62" s="190"/>
      <c r="S62" s="192"/>
      <c r="T62" s="193">
        <f t="shared" si="2"/>
        <v>0</v>
      </c>
      <c r="U62" s="11"/>
    </row>
    <row r="63" spans="1:21" s="172" customFormat="1" ht="18" customHeight="1" x14ac:dyDescent="0.25">
      <c r="A63" s="178"/>
      <c r="B63" s="179"/>
      <c r="C63" s="185" t="s">
        <v>56</v>
      </c>
      <c r="D63" s="186">
        <f>D58+D60+D61</f>
        <v>7623.979800000031</v>
      </c>
      <c r="E63" s="186">
        <f>E58+E60+E61</f>
        <v>-434.21507000000008</v>
      </c>
      <c r="F63" s="186">
        <f t="shared" ref="F63:S63" si="23">F58+F60+F61</f>
        <v>134.48534719730588</v>
      </c>
      <c r="G63" s="186">
        <f t="shared" si="23"/>
        <v>-2232.1742018247614</v>
      </c>
      <c r="H63" s="186">
        <f t="shared" si="23"/>
        <v>-232.02363573602867</v>
      </c>
      <c r="I63" s="186">
        <f t="shared" si="23"/>
        <v>5415.9518300000009</v>
      </c>
      <c r="J63" s="186">
        <f t="shared" si="23"/>
        <v>-2652.0242700000003</v>
      </c>
      <c r="K63" s="187">
        <f t="shared" si="0"/>
        <v>7623.9797996365469</v>
      </c>
      <c r="L63" s="186">
        <f t="shared" ref="L63:P63" si="24">L58+L60+L61</f>
        <v>2159.622730000001</v>
      </c>
      <c r="M63" s="186">
        <f t="shared" si="24"/>
        <v>1841.24702</v>
      </c>
      <c r="N63" s="186">
        <f t="shared" si="24"/>
        <v>32.554649999999995</v>
      </c>
      <c r="O63" s="186">
        <f t="shared" si="24"/>
        <v>0</v>
      </c>
      <c r="P63" s="186">
        <f t="shared" si="24"/>
        <v>-1873.8016700000001</v>
      </c>
      <c r="Q63" s="187">
        <f t="shared" si="1"/>
        <v>2159.622730000001</v>
      </c>
      <c r="R63" s="186">
        <f t="shared" si="23"/>
        <v>0</v>
      </c>
      <c r="S63" s="186">
        <f t="shared" si="23"/>
        <v>2596.7275200000013</v>
      </c>
      <c r="T63" s="188">
        <f t="shared" si="2"/>
        <v>7186.8750096365466</v>
      </c>
      <c r="U63" s="11"/>
    </row>
    <row r="64" spans="1:21" s="172" customFormat="1" ht="10" customHeight="1" x14ac:dyDescent="0.25">
      <c r="A64" s="178"/>
      <c r="B64" s="179"/>
      <c r="C64" s="189" t="s">
        <v>167</v>
      </c>
      <c r="D64" s="195"/>
      <c r="E64" s="195"/>
      <c r="F64" s="195"/>
      <c r="G64" s="195"/>
      <c r="H64" s="195"/>
      <c r="I64" s="195"/>
      <c r="J64" s="195"/>
      <c r="K64" s="191">
        <f t="shared" si="0"/>
        <v>0</v>
      </c>
      <c r="L64" s="195"/>
      <c r="M64" s="195"/>
      <c r="N64" s="195"/>
      <c r="O64" s="195"/>
      <c r="P64" s="195"/>
      <c r="Q64" s="191">
        <f t="shared" si="1"/>
        <v>0</v>
      </c>
      <c r="R64" s="190"/>
      <c r="S64" s="192"/>
      <c r="T64" s="193">
        <f t="shared" si="2"/>
        <v>0</v>
      </c>
      <c r="U64" s="11"/>
    </row>
    <row r="65" spans="1:21" s="172" customFormat="1" ht="18" customHeight="1" x14ac:dyDescent="0.25">
      <c r="A65" s="197"/>
      <c r="B65" s="208"/>
      <c r="C65" s="209" t="s">
        <v>201</v>
      </c>
      <c r="D65" s="210">
        <f t="shared" ref="D65:H65" si="25">D19+D23+D24+D25+D27+SUM(D31:D43)+D55+D56+D26</f>
        <v>15237.599890000034</v>
      </c>
      <c r="E65" s="210">
        <f t="shared" ref="E65" si="26">E19+E23+E24+E25+E27+SUM(E31:E43)+E55+E56+E26</f>
        <v>-434.21507000000008</v>
      </c>
      <c r="F65" s="210">
        <f t="shared" si="25"/>
        <v>10.851051777069415</v>
      </c>
      <c r="G65" s="210">
        <f t="shared" si="25"/>
        <v>-2230.1530685827174</v>
      </c>
      <c r="H65" s="210">
        <f t="shared" si="25"/>
        <v>-181.43497694585341</v>
      </c>
      <c r="I65" s="210">
        <f t="shared" ref="I65:J65" si="27">I19+I23+I24+I25+I27+SUM(I31:I43)+I55+I56+I26</f>
        <v>5415.9518300000009</v>
      </c>
      <c r="J65" s="210">
        <f t="shared" si="27"/>
        <v>-2652.0242700000003</v>
      </c>
      <c r="K65" s="210">
        <f t="shared" si="0"/>
        <v>15166.575386248534</v>
      </c>
      <c r="L65" s="210">
        <f t="shared" ref="L65:P65" si="28">L19+L23+L24+L25+L27+SUM(L31:L43)+L55+L56+L26</f>
        <v>2147.3105900000014</v>
      </c>
      <c r="M65" s="210">
        <f t="shared" si="28"/>
        <v>24.984520000000032</v>
      </c>
      <c r="N65" s="210">
        <f t="shared" si="28"/>
        <v>-19.28</v>
      </c>
      <c r="O65" s="210">
        <f t="shared" si="28"/>
        <v>0</v>
      </c>
      <c r="P65" s="210">
        <f t="shared" si="28"/>
        <v>-1873.8016700000001</v>
      </c>
      <c r="Q65" s="210">
        <f t="shared" si="1"/>
        <v>279.21344000000113</v>
      </c>
      <c r="R65" s="210">
        <f>R19+R23+R24+R25+R27+SUM(R31:R43)+R55+R56+R26</f>
        <v>0</v>
      </c>
      <c r="S65" s="210">
        <f>S19+S23+S24+S25+S27+SUM(S31:S43)+S55+S56+S26</f>
        <v>2596.7275200000013</v>
      </c>
      <c r="T65" s="210">
        <f t="shared" si="2"/>
        <v>12849.061306248535</v>
      </c>
      <c r="U65" s="201"/>
    </row>
    <row r="66" spans="1:21" s="172" customFormat="1" ht="10" customHeight="1" x14ac:dyDescent="0.25">
      <c r="A66" s="178"/>
      <c r="B66" s="208"/>
      <c r="C66" s="189"/>
      <c r="D66" s="195"/>
      <c r="E66" s="195"/>
      <c r="F66" s="195"/>
      <c r="G66" s="195"/>
      <c r="H66" s="195"/>
      <c r="I66" s="195"/>
      <c r="J66" s="195"/>
      <c r="K66" s="191">
        <f t="shared" si="0"/>
        <v>0</v>
      </c>
      <c r="L66" s="195"/>
      <c r="M66" s="195"/>
      <c r="N66" s="195"/>
      <c r="O66" s="195"/>
      <c r="P66" s="195"/>
      <c r="Q66" s="191">
        <f t="shared" si="1"/>
        <v>0</v>
      </c>
      <c r="R66" s="190"/>
      <c r="S66" s="192"/>
      <c r="T66" s="193">
        <f t="shared" si="2"/>
        <v>0</v>
      </c>
      <c r="U66" s="11"/>
    </row>
    <row r="67" spans="1:21" s="172" customFormat="1" ht="18" customHeight="1" x14ac:dyDescent="0.25">
      <c r="A67" s="197"/>
      <c r="B67" s="208"/>
      <c r="C67" s="209" t="s">
        <v>202</v>
      </c>
      <c r="D67" s="210">
        <v>1335.8411699999997</v>
      </c>
      <c r="E67" s="210">
        <v>48.055810000000015</v>
      </c>
      <c r="F67" s="210">
        <v>2.0347303214540413</v>
      </c>
      <c r="G67" s="210">
        <v>4.6048048560363402</v>
      </c>
      <c r="H67" s="210">
        <v>0</v>
      </c>
      <c r="I67" s="210">
        <v>0</v>
      </c>
      <c r="J67" s="210">
        <v>0</v>
      </c>
      <c r="K67" s="210">
        <f t="shared" si="0"/>
        <v>1390.5365151774899</v>
      </c>
      <c r="L67" s="210">
        <v>1.7389000000000001</v>
      </c>
      <c r="M67" s="210">
        <v>0</v>
      </c>
      <c r="N67" s="210">
        <v>0</v>
      </c>
      <c r="O67" s="210">
        <v>0</v>
      </c>
      <c r="P67" s="210">
        <v>0</v>
      </c>
      <c r="Q67" s="210">
        <f t="shared" si="1"/>
        <v>1.7389000000000001</v>
      </c>
      <c r="R67" s="210">
        <v>0</v>
      </c>
      <c r="S67" s="211">
        <v>0</v>
      </c>
      <c r="T67" s="212">
        <f t="shared" si="2"/>
        <v>1392.27541517749</v>
      </c>
      <c r="U67" s="201"/>
    </row>
    <row r="68" spans="1:21" s="172" customFormat="1" ht="10" customHeight="1" x14ac:dyDescent="0.25">
      <c r="A68" s="178"/>
      <c r="B68" s="208"/>
      <c r="C68" s="189"/>
      <c r="D68" s="195"/>
      <c r="E68" s="195"/>
      <c r="F68" s="195"/>
      <c r="G68" s="195"/>
      <c r="H68" s="195"/>
      <c r="I68" s="195"/>
      <c r="J68" s="195"/>
      <c r="K68" s="191">
        <f t="shared" si="0"/>
        <v>0</v>
      </c>
      <c r="L68" s="195"/>
      <c r="M68" s="195"/>
      <c r="N68" s="195"/>
      <c r="O68" s="195"/>
      <c r="P68" s="195"/>
      <c r="Q68" s="191">
        <f t="shared" si="1"/>
        <v>0</v>
      </c>
      <c r="R68" s="190"/>
      <c r="S68" s="192"/>
      <c r="T68" s="193">
        <f t="shared" si="2"/>
        <v>0</v>
      </c>
      <c r="U68" s="11"/>
    </row>
    <row r="69" spans="1:21" s="172" customFormat="1" ht="18" customHeight="1" x14ac:dyDescent="0.25">
      <c r="A69" s="197"/>
      <c r="B69" s="208"/>
      <c r="C69" s="209" t="s">
        <v>203</v>
      </c>
      <c r="D69" s="210">
        <v>1144.7790299999999</v>
      </c>
      <c r="E69" s="210">
        <v>6.7114799999999999</v>
      </c>
      <c r="F69" s="210">
        <v>0</v>
      </c>
      <c r="G69" s="210">
        <v>7.3213629854803504</v>
      </c>
      <c r="H69" s="210">
        <v>0</v>
      </c>
      <c r="I69" s="210">
        <v>0</v>
      </c>
      <c r="J69" s="210">
        <v>0</v>
      </c>
      <c r="K69" s="210">
        <f t="shared" si="0"/>
        <v>1158.8118729854802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f t="shared" si="1"/>
        <v>0</v>
      </c>
      <c r="R69" s="210">
        <v>0</v>
      </c>
      <c r="S69" s="211">
        <v>0</v>
      </c>
      <c r="T69" s="212">
        <f t="shared" si="2"/>
        <v>1158.8118729854802</v>
      </c>
      <c r="U69" s="201"/>
    </row>
    <row r="70" spans="1:21" s="172" customFormat="1" ht="10" customHeight="1" x14ac:dyDescent="0.25">
      <c r="A70" s="178"/>
      <c r="B70" s="208"/>
      <c r="C70" s="189"/>
      <c r="D70" s="195"/>
      <c r="E70" s="195"/>
      <c r="F70" s="195"/>
      <c r="G70" s="195"/>
      <c r="H70" s="195"/>
      <c r="I70" s="195"/>
      <c r="J70" s="195"/>
      <c r="K70" s="191">
        <f t="shared" si="0"/>
        <v>0</v>
      </c>
      <c r="L70" s="195"/>
      <c r="M70" s="195"/>
      <c r="N70" s="195"/>
      <c r="O70" s="195"/>
      <c r="P70" s="195"/>
      <c r="Q70" s="191">
        <f t="shared" si="1"/>
        <v>0</v>
      </c>
      <c r="R70" s="190"/>
      <c r="S70" s="192"/>
      <c r="T70" s="193">
        <f t="shared" si="2"/>
        <v>0</v>
      </c>
      <c r="U70" s="11"/>
    </row>
    <row r="71" spans="1:21" s="172" customFormat="1" ht="18" customHeight="1" x14ac:dyDescent="0.25">
      <c r="A71" s="197"/>
      <c r="B71" s="208"/>
      <c r="C71" s="209" t="s">
        <v>204</v>
      </c>
      <c r="D71" s="210">
        <f>D65+D67+D69</f>
        <v>17718.220090000035</v>
      </c>
      <c r="E71" s="210">
        <f>E65+E67+E69</f>
        <v>-379.44778000000008</v>
      </c>
      <c r="F71" s="210">
        <f t="shared" ref="F71:S71" si="29">F65+F67+F69</f>
        <v>12.885782098523457</v>
      </c>
      <c r="G71" s="210">
        <f t="shared" si="29"/>
        <v>-2218.2269007412006</v>
      </c>
      <c r="H71" s="210">
        <f t="shared" si="29"/>
        <v>-181.43497694585341</v>
      </c>
      <c r="I71" s="210">
        <f t="shared" si="29"/>
        <v>5415.9518300000009</v>
      </c>
      <c r="J71" s="210">
        <f t="shared" si="29"/>
        <v>-2652.0242700000003</v>
      </c>
      <c r="K71" s="210">
        <f t="shared" si="0"/>
        <v>17715.923774411509</v>
      </c>
      <c r="L71" s="210">
        <f t="shared" ref="L71:P71" si="30">L65+L67+L69</f>
        <v>2149.0494900000012</v>
      </c>
      <c r="M71" s="210">
        <f t="shared" si="30"/>
        <v>24.984520000000032</v>
      </c>
      <c r="N71" s="210">
        <f t="shared" si="30"/>
        <v>-19.28</v>
      </c>
      <c r="O71" s="210">
        <f t="shared" si="30"/>
        <v>0</v>
      </c>
      <c r="P71" s="210">
        <f t="shared" si="30"/>
        <v>-1873.8016700000001</v>
      </c>
      <c r="Q71" s="210">
        <f t="shared" si="1"/>
        <v>280.95234000000096</v>
      </c>
      <c r="R71" s="210">
        <f t="shared" si="29"/>
        <v>0</v>
      </c>
      <c r="S71" s="210">
        <f t="shared" si="29"/>
        <v>2596.7275200000013</v>
      </c>
      <c r="T71" s="210">
        <f t="shared" si="2"/>
        <v>15400.148594411508</v>
      </c>
      <c r="U71" s="201"/>
    </row>
    <row r="72" spans="1:21" s="172" customFormat="1" ht="10" customHeight="1" thickBot="1" x14ac:dyDescent="0.3">
      <c r="A72" s="178"/>
      <c r="B72" s="208"/>
      <c r="C72" s="213" t="s">
        <v>167</v>
      </c>
      <c r="D72" s="214"/>
      <c r="E72" s="214"/>
      <c r="F72" s="214"/>
      <c r="G72" s="214"/>
      <c r="H72" s="214"/>
      <c r="I72" s="214"/>
      <c r="J72" s="214"/>
      <c r="K72" s="215"/>
      <c r="L72" s="214"/>
      <c r="M72" s="214"/>
      <c r="N72" s="214"/>
      <c r="O72" s="214"/>
      <c r="P72" s="214"/>
      <c r="Q72" s="215"/>
      <c r="R72" s="214"/>
      <c r="S72" s="216"/>
      <c r="T72" s="217">
        <f t="shared" si="2"/>
        <v>0</v>
      </c>
      <c r="U72" s="11"/>
    </row>
    <row r="73" spans="1:21" s="160" customFormat="1" ht="18" customHeight="1" x14ac:dyDescent="0.25">
      <c r="A73" s="218"/>
      <c r="B73" s="208"/>
      <c r="C73" s="170" t="s">
        <v>167</v>
      </c>
      <c r="D73" s="170"/>
      <c r="E73" s="170"/>
      <c r="F73" s="170"/>
      <c r="G73" s="170"/>
      <c r="H73" s="170"/>
      <c r="I73" s="170"/>
      <c r="J73" s="170"/>
      <c r="K73" s="219"/>
      <c r="L73" s="170"/>
      <c r="M73" s="170"/>
      <c r="N73" s="170"/>
      <c r="O73" s="170"/>
      <c r="P73" s="170"/>
      <c r="Q73" s="219"/>
      <c r="R73" s="170"/>
      <c r="S73" s="170"/>
      <c r="T73" s="220"/>
      <c r="U73" s="170"/>
    </row>
  </sheetData>
  <mergeCells count="7">
    <mergeCell ref="T2:T3"/>
    <mergeCell ref="C6:C8"/>
    <mergeCell ref="K6:K8"/>
    <mergeCell ref="Q6:Q8"/>
    <mergeCell ref="T6:T8"/>
    <mergeCell ref="R7:R8"/>
    <mergeCell ref="S7:S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balance sheet</vt:lpstr>
      <vt:lpstr>statement of cash flows</vt:lpstr>
      <vt:lpstr>income statement</vt:lpstr>
      <vt:lpstr>EBITDA</vt:lpstr>
      <vt:lpstr>Equivalência</vt:lpstr>
      <vt:lpstr>DRE</vt:lpstr>
      <vt:lpstr>DFC</vt:lpstr>
      <vt:lpstr>Resultado 2020</vt:lpstr>
      <vt:lpstr>Resultado 2019</vt:lpstr>
      <vt:lpstr>DFC!Area_de_impressao</vt:lpstr>
      <vt:lpstr>DRE!Area_de_impressao</vt:lpstr>
      <vt:lpstr>'Resultado 2019'!Area_de_impressao</vt:lpstr>
      <vt:lpstr>'Resultado 2020'!Area_de_impressao</vt:lpstr>
      <vt:lpstr>'Resultado 2019'!Titulos_de_impressao</vt:lpstr>
      <vt:lpstr>'Resultado 2020'!Titulos_de_impressao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2020-07-27T22:56:14Z</dcterms:created>
  <dcterms:modified xsi:type="dcterms:W3CDTF">2024-05-07T18:13:49Z</dcterms:modified>
</cp:coreProperties>
</file>